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napiorkowski\Desktop\"/>
    </mc:Choice>
  </mc:AlternateContent>
  <xr:revisionPtr revIDLastSave="0" documentId="8_{00E49D53-E8B2-49C8-8320-28F38D3A3E9F}" xr6:coauthVersionLast="47" xr6:coauthVersionMax="47" xr10:uidLastSave="{00000000-0000-0000-0000-000000000000}"/>
  <bookViews>
    <workbookView xWindow="-108" yWindow="-108" windowWidth="23256" windowHeight="12576" activeTab="4" xr2:uid="{ED35D416-E8FB-4109-B8D6-6BE3DE9301DD}"/>
  </bookViews>
  <sheets>
    <sheet name="MLEKO I ŻYWIEC" sheetId="2" r:id="rId1"/>
    <sheet name="PASZE" sheetId="3" r:id="rId2"/>
    <sheet name="NAWOZY" sheetId="5" r:id="rId3"/>
    <sheet name="ŚRODKI OCHRONY ROŚLIN" sheetId="7" r:id="rId4"/>
    <sheet name="USŁUGI" sheetId="6" r:id="rId5"/>
  </sheets>
  <definedNames>
    <definedName name="OLE_LINK1" localSheetId="2">NAWOZY!$G$4</definedName>
    <definedName name="Print_Area" localSheetId="2">NAWOZY!$A$1:$N$28</definedName>
    <definedName name="Print_Area" localSheetId="1">PASZE!$A$1:$J$37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5" l="1"/>
  <c r="AE8" i="5"/>
  <c r="AF8" i="5"/>
  <c r="AG8" i="5"/>
  <c r="AH8" i="5"/>
  <c r="AI8" i="5"/>
  <c r="AJ8" i="5"/>
  <c r="AK8" i="5"/>
  <c r="AP38" i="5"/>
  <c r="AP37" i="5"/>
  <c r="AP36" i="5"/>
  <c r="AP35" i="5"/>
  <c r="AP34" i="5"/>
  <c r="AP33" i="5"/>
  <c r="AP32" i="5"/>
  <c r="AP31" i="5"/>
  <c r="AP30" i="5"/>
  <c r="AP29" i="5"/>
  <c r="AP28" i="5"/>
  <c r="AK28" i="5"/>
  <c r="AJ28" i="5"/>
  <c r="AI28" i="5"/>
  <c r="AH28" i="5"/>
  <c r="AG28" i="5"/>
  <c r="AF28" i="5"/>
  <c r="AE28" i="5"/>
  <c r="V28" i="5"/>
  <c r="AP27" i="5"/>
  <c r="AK27" i="5"/>
  <c r="AJ27" i="5"/>
  <c r="AI27" i="5"/>
  <c r="AH27" i="5"/>
  <c r="AG27" i="5"/>
  <c r="AF27" i="5"/>
  <c r="AE27" i="5"/>
  <c r="V27" i="5"/>
  <c r="AP24" i="5"/>
  <c r="AK24" i="5"/>
  <c r="AJ24" i="5"/>
  <c r="AI24" i="5"/>
  <c r="AH24" i="5"/>
  <c r="AG24" i="5"/>
  <c r="AF24" i="5"/>
  <c r="AE24" i="5"/>
  <c r="V24" i="5"/>
  <c r="AP23" i="5"/>
  <c r="AK23" i="5"/>
  <c r="AJ23" i="5"/>
  <c r="AI23" i="5"/>
  <c r="AH23" i="5"/>
  <c r="AG23" i="5"/>
  <c r="AF23" i="5"/>
  <c r="AE23" i="5"/>
  <c r="V23" i="5"/>
  <c r="AP22" i="5"/>
  <c r="AK22" i="5"/>
  <c r="AJ22" i="5"/>
  <c r="AI22" i="5"/>
  <c r="AH22" i="5"/>
  <c r="AG22" i="5"/>
  <c r="AF22" i="5"/>
  <c r="AE22" i="5"/>
  <c r="V22" i="5"/>
  <c r="AP21" i="5"/>
  <c r="AK21" i="5"/>
  <c r="AJ21" i="5"/>
  <c r="AI21" i="5"/>
  <c r="AH21" i="5"/>
  <c r="AG21" i="5"/>
  <c r="AF21" i="5"/>
  <c r="AE21" i="5"/>
  <c r="V21" i="5"/>
  <c r="AP18" i="5"/>
  <c r="AK18" i="5"/>
  <c r="AJ18" i="5"/>
  <c r="AI18" i="5"/>
  <c r="AH18" i="5"/>
  <c r="AG18" i="5"/>
  <c r="AF18" i="5"/>
  <c r="AE18" i="5"/>
  <c r="V18" i="5"/>
  <c r="AP17" i="5"/>
  <c r="AK17" i="5"/>
  <c r="AJ17" i="5"/>
  <c r="AI17" i="5"/>
  <c r="AH17" i="5"/>
  <c r="AG17" i="5"/>
  <c r="AF17" i="5"/>
  <c r="AE17" i="5"/>
  <c r="V17" i="5"/>
  <c r="AP16" i="5"/>
  <c r="AK16" i="5"/>
  <c r="AJ16" i="5"/>
  <c r="AI16" i="5"/>
  <c r="AH16" i="5"/>
  <c r="AG16" i="5"/>
  <c r="AF16" i="5"/>
  <c r="AE16" i="5"/>
  <c r="V16" i="5"/>
  <c r="AP15" i="5"/>
  <c r="AK15" i="5"/>
  <c r="AJ15" i="5"/>
  <c r="AI15" i="5"/>
  <c r="AH15" i="5"/>
  <c r="AG15" i="5"/>
  <c r="AF15" i="5"/>
  <c r="AE15" i="5"/>
  <c r="V15" i="5"/>
  <c r="AP13" i="5"/>
  <c r="AK13" i="5"/>
  <c r="AJ13" i="5"/>
  <c r="AI13" i="5"/>
  <c r="AH13" i="5"/>
  <c r="V13" i="5"/>
  <c r="AK12" i="5"/>
  <c r="AJ12" i="5"/>
  <c r="AI12" i="5"/>
  <c r="AH12" i="5"/>
  <c r="AG12" i="5"/>
  <c r="AF12" i="5"/>
  <c r="AE12" i="5"/>
  <c r="V12" i="5"/>
  <c r="AK11" i="5"/>
  <c r="AJ11" i="5"/>
  <c r="AI11" i="5"/>
  <c r="AH11" i="5"/>
  <c r="AG11" i="5"/>
  <c r="AF11" i="5"/>
  <c r="AE11" i="5"/>
  <c r="V11" i="5"/>
  <c r="U11" i="5"/>
  <c r="AK10" i="5"/>
  <c r="AJ10" i="5"/>
  <c r="AI10" i="5"/>
  <c r="AH10" i="5"/>
  <c r="AG10" i="5"/>
  <c r="AF10" i="5"/>
  <c r="AE10" i="5"/>
  <c r="V10" i="5"/>
  <c r="AK6" i="5"/>
  <c r="AJ6" i="5"/>
  <c r="AI6" i="5"/>
  <c r="AH6" i="5"/>
  <c r="AG6" i="5"/>
  <c r="AF6" i="5"/>
  <c r="AE6" i="5"/>
  <c r="V6" i="5"/>
  <c r="AK5" i="5"/>
  <c r="AJ5" i="5"/>
  <c r="AI5" i="5"/>
  <c r="AH5" i="5"/>
  <c r="AG5" i="5"/>
  <c r="AF5" i="5"/>
  <c r="AE5" i="5"/>
  <c r="V5" i="5"/>
  <c r="U5" i="5"/>
  <c r="AM18" i="5" l="1"/>
  <c r="AM22" i="5"/>
  <c r="AM15" i="5"/>
  <c r="AM23" i="5"/>
  <c r="AM16" i="5"/>
  <c r="AM24" i="5"/>
  <c r="AM17" i="5"/>
  <c r="AM27" i="5"/>
  <c r="AM28" i="5"/>
  <c r="AM21" i="5"/>
  <c r="AM13" i="5"/>
</calcChain>
</file>

<file path=xl/sharedStrings.xml><?xml version="1.0" encoding="utf-8"?>
<sst xmlns="http://schemas.openxmlformats.org/spreadsheetml/2006/main" count="652" uniqueCount="503">
  <si>
    <t>CENY SKUPU MLEKA</t>
  </si>
  <si>
    <t>Spółdzielnia</t>
  </si>
  <si>
    <t>Cena
w zł.
za jedn..
tłuszczu</t>
  </si>
  <si>
    <t>Cena
w zł.
za jedn..
białka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</si>
  <si>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</si>
  <si>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</si>
  <si>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</si>
  <si>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</si>
  <si>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</si>
  <si>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Spółdzielnia Mleczarska "MLEKOVITA",
Oddział w Lubawie</t>
  </si>
  <si>
    <t>CENY SKUPU ŻYWCA (zł/kg)</t>
  </si>
  <si>
    <t>Wyszczególnienie</t>
  </si>
  <si>
    <t xml:space="preserve">Zakłady Mięsne
MORLINY S.A. na
zlecenie firmy OSI
Poland FOOD WORKS
Sp. z o.o. </t>
  </si>
  <si>
    <t>Zakład Uboju Bydła Biskupiec</t>
  </si>
  <si>
    <t>Ubojnia
"Kąsek"
Kisielice</t>
  </si>
  <si>
    <t>ŻYWIEC      WIEPRZOWY</t>
  </si>
  <si>
    <t>brak skupu</t>
  </si>
  <si>
    <t>Brak skupu</t>
  </si>
  <si>
    <t xml:space="preserve">WBC kl. E : 6,8-7,1+VAT
</t>
  </si>
  <si>
    <t>ŻYWIEC WOŁOWY</t>
  </si>
  <si>
    <t>poubojowa klasa O:</t>
  </si>
  <si>
    <t>poubojowa netto:</t>
  </si>
  <si>
    <t>ŻYWIEC
KROWY</t>
  </si>
  <si>
    <t>Targowisko / towar</t>
  </si>
  <si>
    <r>
      <t xml:space="preserve">pszenica </t>
    </r>
    <r>
      <rPr>
        <sz val="9"/>
        <rFont val="Calibri"/>
        <family val="2"/>
        <charset val="238"/>
        <scheme val="minor"/>
      </rPr>
      <t>(dt)</t>
    </r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</si>
  <si>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</si>
  <si>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</si>
  <si>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</si>
  <si>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</si>
  <si>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Biskupiec</t>
  </si>
  <si>
    <t>Ełk</t>
  </si>
  <si>
    <t>Giżycko</t>
  </si>
  <si>
    <t>Olecko</t>
  </si>
  <si>
    <t>Orneta</t>
  </si>
  <si>
    <t>Pisz</t>
  </si>
  <si>
    <t>Szczytno</t>
  </si>
  <si>
    <t xml:space="preserve"> Agro-Produkt M.Zellma Nowe Miasto Lubawskie</t>
  </si>
  <si>
    <t>Spółdzielnia producentów trzody LUB-TUCZ Lubawa</t>
  </si>
  <si>
    <t>wyszczególnienie</t>
  </si>
  <si>
    <t>Agrocentrum-Kalęczyn 8 Pisz</t>
  </si>
  <si>
    <t>mieszanki produkcyjne dla krów mlecznych</t>
  </si>
  <si>
    <t>De Heus -Stendera Lubawa Trzoda</t>
  </si>
  <si>
    <t>De Heus -Stendera Lubawa bydło</t>
  </si>
  <si>
    <t>Trans-Pasz – Teresa Bielecka                                Stożne</t>
  </si>
  <si>
    <t>Produkty SANO</t>
  </si>
  <si>
    <t>mieszanki specjalistyczne</t>
  </si>
  <si>
    <t>Nazwa środka ochrony roślin</t>
  </si>
  <si>
    <t>Banaszewski Edwin Magazyn Biskupiec</t>
  </si>
  <si>
    <t>opak.</t>
  </si>
  <si>
    <t>zł</t>
  </si>
  <si>
    <t>HERBICYDY</t>
  </si>
  <si>
    <t>FUNGICYDY</t>
  </si>
  <si>
    <t>INSEKTYCYDY</t>
  </si>
  <si>
    <t>ZAPRAWY i regulatory</t>
  </si>
  <si>
    <t>Hurtownia "Alczes" Lubawa</t>
  </si>
  <si>
    <t>Nazwa</t>
  </si>
  <si>
    <t>„MAZUR” sp.j. 
R. i M. Mazur Kurzętnik</t>
  </si>
  <si>
    <t>ROL-BART FU-H S.Bartkowski, Lidzbark</t>
  </si>
  <si>
    <t>P.H.U. Ewita D.Karbowski                                    Rybno</t>
  </si>
  <si>
    <t>"Amiga” sp. z.  o.o
Kętrzyn</t>
  </si>
  <si>
    <t>Banaszewski Edwin
Magazyn Biskupiec</t>
  </si>
  <si>
    <t>"U Krzyśka" K.Samoraj         Mrągowo</t>
  </si>
  <si>
    <t>AMIGA MRĄGOWO</t>
  </si>
  <si>
    <t>Alfa Agri Michalak                       P.A.Michalak Szczytno</t>
  </si>
  <si>
    <t>Chemirol Bartoszyce</t>
  </si>
  <si>
    <t>Centrala Nasienna
Nidzica</t>
  </si>
  <si>
    <t>BAY WA  Nowa Wieś         
14-400 Pasłęk</t>
  </si>
  <si>
    <t>P.H.U. "Biochem" Wiesław Musiał</t>
  </si>
  <si>
    <t>Zakład zaopatrzenia rolnictwa ul. Kormoranów 5, 11-700 Mrągowo</t>
  </si>
  <si>
    <t xml:space="preserve">Zawartość w nawozie czystego składnika </t>
  </si>
  <si>
    <t>Ca</t>
  </si>
  <si>
    <t>Mg</t>
  </si>
  <si>
    <t>zł / dt</t>
  </si>
  <si>
    <t>zł/dt</t>
  </si>
  <si>
    <t>N</t>
  </si>
  <si>
    <t>P</t>
  </si>
  <si>
    <t>K</t>
  </si>
  <si>
    <t>S</t>
  </si>
  <si>
    <t>B</t>
  </si>
  <si>
    <t>Przelicznik</t>
  </si>
  <si>
    <t>Mocznik 46%</t>
  </si>
  <si>
    <t>Saletra amonowa 34%</t>
  </si>
  <si>
    <t>Saletrzak</t>
  </si>
  <si>
    <t>Siarczan amonu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</si>
  <si>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</si>
  <si>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Siarczan magnezu</t>
  </si>
  <si>
    <t>przelicznik</t>
  </si>
  <si>
    <t>RSM</t>
  </si>
  <si>
    <t>Agrafoska 20:30</t>
  </si>
  <si>
    <t>Amofoska NPK 4:12:12</t>
  </si>
  <si>
    <t>Agrafoska 5:11:20</t>
  </si>
  <si>
    <t>Amofoska NPK 4:12:20</t>
  </si>
  <si>
    <t>Amofosmag NPK 4:15:15</t>
  </si>
  <si>
    <t>Amofoska NPK 4:16:18</t>
  </si>
  <si>
    <t>Amofosmag NPK 3,5:12:20</t>
  </si>
  <si>
    <t>Polifoska 8:24:24</t>
  </si>
  <si>
    <t>NPK 8-20-30</t>
  </si>
  <si>
    <t>Amofoska NPK 5:11:20:2:16:12</t>
  </si>
  <si>
    <t>Kemira 6:20:28</t>
  </si>
  <si>
    <t>Polifoska 6:20:30</t>
  </si>
  <si>
    <t>Kemira 16:8:14</t>
  </si>
  <si>
    <t>Tarnogran 12-23</t>
  </si>
  <si>
    <t>Kemira 5:10:25</t>
  </si>
  <si>
    <t>wapno kredowe</t>
  </si>
  <si>
    <t>Lubofoska 4:12:12</t>
  </si>
  <si>
    <t>Wapno magnezowe</t>
  </si>
  <si>
    <t>Lubofos 12:20</t>
  </si>
  <si>
    <t>Polifoska 5:16:24 , 15:15:15*</t>
  </si>
  <si>
    <t>Polifoska J 4:12:10</t>
  </si>
  <si>
    <t>Polimag 5:16:24 + 8 Mg ,5:10:20*</t>
  </si>
  <si>
    <t>Polifoska 4:12:32</t>
  </si>
  <si>
    <t>Polifoska M 5:16:24:4:3</t>
  </si>
  <si>
    <t>Poliwap 3:12:18 min 10 CaO</t>
  </si>
  <si>
    <t>Azofoska 5:10:25:15:15</t>
  </si>
  <si>
    <t>Polifoska max</t>
  </si>
  <si>
    <t>Agroperfekt Kisielice</t>
  </si>
  <si>
    <t>SKR Rybno</t>
  </si>
  <si>
    <t>Usługa/firma   (zł/godz)</t>
  </si>
  <si>
    <t xml:space="preserve">CENY USŁUG ROLNICZYCH                     </t>
  </si>
  <si>
    <t>Pasze dla kur niosek</t>
  </si>
  <si>
    <t>Spółdzielnia Mleczarska "Mlekpol" Z.P.M.Mrągowo</t>
  </si>
  <si>
    <t>Mazur s.j Kurzętnik</t>
  </si>
  <si>
    <t>Agro-Produkt M.Zelma Nowe Miasto Lubawskie</t>
  </si>
  <si>
    <t>wapno granulowane (wapniowe)</t>
  </si>
  <si>
    <t>wapno granulowane (wapniowo-tlenkowe))</t>
  </si>
  <si>
    <t>NPK 8-19-29</t>
  </si>
  <si>
    <t>Kurczęta hodowlane</t>
  </si>
  <si>
    <t>NPK 5:15:30</t>
  </si>
  <si>
    <t>Agro-Produkt M.Zelma            Nowe Miasto Lubawskie</t>
  </si>
  <si>
    <t>Roślinna Apteka Teresa Nowak - Ełk</t>
  </si>
  <si>
    <t>SKR Rudzienice (ceny netto)</t>
  </si>
  <si>
    <t>CENY PASZ (10.01.2022r.)</t>
  </si>
  <si>
    <t>Pasze dla drobiu                             zł/dt</t>
  </si>
  <si>
    <t xml:space="preserve">         zł/dt</t>
  </si>
  <si>
    <t xml:space="preserve"> zł/dt                     </t>
  </si>
  <si>
    <t xml:space="preserve">zł/dt                 </t>
  </si>
  <si>
    <t xml:space="preserve"> mieszanki dla opasów i bydła mięsnego          </t>
  </si>
  <si>
    <t xml:space="preserve">          zł/dt</t>
  </si>
  <si>
    <t xml:space="preserve">zł/dt                         </t>
  </si>
  <si>
    <t>Piotr Andrzej Michalak, Alfa Agri Michalak, ul. Toruńska 4, 12-100 Szczytno      zł/dt</t>
  </si>
  <si>
    <t xml:space="preserve">CENY ŚRODKÓW OCHRONY ROŚLIN                                                                                                                                     </t>
  </si>
  <si>
    <t xml:space="preserve">    Żywiec wieprzowy - Strefa niebieska- 4,10 + VAT,                       Strefa żółta- 3,90 + VAT, Strefa czerwona - 3,30 + VAT  
- WBC kl.   E-  5,80 + VAT</t>
  </si>
  <si>
    <t xml:space="preserve">jałówki :  Brak skupu    </t>
  </si>
  <si>
    <t>Byki mięsne- Brak skupu</t>
  </si>
  <si>
    <t>Byki /HF/-  8 - 9,80 + VAT</t>
  </si>
  <si>
    <t xml:space="preserve">Tucznik TV Super </t>
  </si>
  <si>
    <t>Warchlak W 20%</t>
  </si>
  <si>
    <t>Prosięta PDP 20%</t>
  </si>
  <si>
    <t>Lochy karmiące LK 20%</t>
  </si>
  <si>
    <t>Lochy prośne LP 7,5%</t>
  </si>
  <si>
    <t>1l</t>
  </si>
  <si>
    <t>Fusilade Forte 150 EC</t>
  </si>
  <si>
    <t>Tarcza Łan 250 EW</t>
  </si>
  <si>
    <t>Coragen 200 S.C.</t>
  </si>
  <si>
    <t>Orka pług 4-skibowy</t>
  </si>
  <si>
    <t>Siew kukurydzy</t>
  </si>
  <si>
    <t>Siew zbóż</t>
  </si>
  <si>
    <t>180,00/ha</t>
  </si>
  <si>
    <t>Rozwożenie wapna z załadunkiem</t>
  </si>
  <si>
    <t>koszenie kosiarką rotacyjną</t>
  </si>
  <si>
    <t>150,00/ha</t>
  </si>
  <si>
    <t>Wypożyczenie ciągnika</t>
  </si>
  <si>
    <t>Podsiew traw siew.VERDO</t>
  </si>
  <si>
    <t>200,00/ha</t>
  </si>
  <si>
    <t>Ładowarka/cyklop</t>
  </si>
  <si>
    <t>Prasowanie słomy na bele prostopadłościenne</t>
  </si>
  <si>
    <t xml:space="preserve">Zbiór zielonek </t>
  </si>
  <si>
    <t xml:space="preserve">Krówka </t>
  </si>
  <si>
    <t>Lactoma</t>
  </si>
  <si>
    <t>Opas</t>
  </si>
  <si>
    <t xml:space="preserve">Keno </t>
  </si>
  <si>
    <t>Cielak 1</t>
  </si>
  <si>
    <t>Cielak 2</t>
  </si>
  <si>
    <t>Brojler  2</t>
  </si>
  <si>
    <t>Brojler  3</t>
  </si>
  <si>
    <t>Koncentrat  35</t>
  </si>
  <si>
    <t>Kurka z podwórka</t>
  </si>
  <si>
    <t>Agro TOP 18 bez GMO</t>
  </si>
  <si>
    <t>Agro TOP 20 bez GMO</t>
  </si>
  <si>
    <t>Agro TOP 22 bez GMO</t>
  </si>
  <si>
    <t>Agro TOP 24 bez GMO</t>
  </si>
  <si>
    <t>Agro 18 bez GMO</t>
  </si>
  <si>
    <t>Agro 19 bez GMO</t>
  </si>
  <si>
    <t>Agro 21 bez GMO</t>
  </si>
  <si>
    <t>Agro 23 bez GMO</t>
  </si>
  <si>
    <t xml:space="preserve">Agro Finezja 22  </t>
  </si>
  <si>
    <t>Agro ProRobot 20 bez GMO</t>
  </si>
  <si>
    <t xml:space="preserve">Agro Extra Energia bez GMO </t>
  </si>
  <si>
    <t xml:space="preserve">Agro Delicja bez GMO </t>
  </si>
  <si>
    <t>Agro Smakuś bez GMO</t>
  </si>
  <si>
    <t>Agro Musli KPP bez GMO</t>
  </si>
  <si>
    <t>Agro Starter bez GMO</t>
  </si>
  <si>
    <t>Agro Kadet bez GMO</t>
  </si>
  <si>
    <t>Agro MH bez GMO</t>
  </si>
  <si>
    <t>Agro Top CJ bez GMO</t>
  </si>
  <si>
    <t>Maximus 38 MH bez GMO</t>
  </si>
  <si>
    <t>Maximus 38 bez GMO</t>
  </si>
  <si>
    <t>Agro Mix 26 bez GMO</t>
  </si>
  <si>
    <t>Agro Mix 28 bez GMO</t>
  </si>
  <si>
    <t>Mikor 38 Active bez GMO</t>
  </si>
  <si>
    <t>Mikor 38 bez GMO</t>
  </si>
  <si>
    <t>Mikor 40 Protect bez GMO</t>
  </si>
  <si>
    <t>Agrorac 1</t>
  </si>
  <si>
    <t>Agrolac Excellent</t>
  </si>
  <si>
    <t>Agrolac Komfort Plus</t>
  </si>
  <si>
    <t>Agolac Len</t>
  </si>
  <si>
    <t>VitAgro Repro Max</t>
  </si>
  <si>
    <t>VitAgro  SomiFix</t>
  </si>
  <si>
    <t>VitAgro Smart</t>
  </si>
  <si>
    <t>VitAgro Elita</t>
  </si>
  <si>
    <t>VitAgro TMR</t>
  </si>
  <si>
    <t>VitAgro Standard</t>
  </si>
  <si>
    <t>VitAgro Zasuszenie</t>
  </si>
  <si>
    <t>VitAgro Gladiator</t>
  </si>
  <si>
    <t>Vit Agro CJ Max</t>
  </si>
  <si>
    <t>VitAgro Silver Efekt</t>
  </si>
  <si>
    <t>VitAgro Silver Somat</t>
  </si>
  <si>
    <t>VitAgro Karot</t>
  </si>
  <si>
    <t>RumBa Active</t>
  </si>
  <si>
    <t>KillAcid</t>
  </si>
  <si>
    <t>Agro Bufor Tytan</t>
  </si>
  <si>
    <t>Agro Bufor Max S.C.</t>
  </si>
  <si>
    <t>Agro Bufor</t>
  </si>
  <si>
    <t>MycoKill</t>
  </si>
  <si>
    <t>Agro Fat</t>
  </si>
  <si>
    <t>Calcium Koncept</t>
  </si>
  <si>
    <t>VitAgro Przygotowanie</t>
  </si>
  <si>
    <t>VitAgro Lakto Somat</t>
  </si>
  <si>
    <t>VitAgro Rozród</t>
  </si>
  <si>
    <t>Wigral Specjal C</t>
  </si>
  <si>
    <t>Preparaty dietetyczne</t>
  </si>
  <si>
    <t xml:space="preserve">           zł/dt                         </t>
  </si>
  <si>
    <t>1 l</t>
  </si>
  <si>
    <t>Attribut 70 SG</t>
  </si>
  <si>
    <t>120g</t>
  </si>
  <si>
    <t xml:space="preserve"> </t>
  </si>
  <si>
    <t xml:space="preserve">Chwastox Turbo 340 SL </t>
  </si>
  <si>
    <t>Gold 450 EC</t>
  </si>
  <si>
    <t>Granstar Ultra SX 50 SG</t>
  </si>
  <si>
    <t>20 g</t>
  </si>
  <si>
    <t>Puma Uniwersal 069 EW</t>
  </si>
  <si>
    <t xml:space="preserve">Roundap Ultra 360 SL </t>
  </si>
  <si>
    <t>90-100</t>
  </si>
  <si>
    <t>0,80-1,00</t>
  </si>
  <si>
    <t>180-240</t>
  </si>
  <si>
    <t>0,60-1,20</t>
  </si>
  <si>
    <t>150-250</t>
  </si>
  <si>
    <t>0,10+0,05</t>
  </si>
  <si>
    <t>0,10-0,22</t>
  </si>
  <si>
    <t>Premia 0,25 dla kazd. Prod.+ 0,05 za zbiornik 0,04 za GMO + 0,02 za kontr użytkowości.</t>
  </si>
  <si>
    <t>Brojler 1</t>
  </si>
  <si>
    <t xml:space="preserve">Brojler 2 </t>
  </si>
  <si>
    <t>Odchów 1</t>
  </si>
  <si>
    <t>Odchów 2</t>
  </si>
  <si>
    <t>Nioska towarowa</t>
  </si>
  <si>
    <t>Drób wodny</t>
  </si>
  <si>
    <t>Prestarter MPU 4% Mammy Perfekt</t>
  </si>
  <si>
    <t>Prestarter MPU C</t>
  </si>
  <si>
    <t>Konc.HGC Junior</t>
  </si>
  <si>
    <t>Konc.HGC Super</t>
  </si>
  <si>
    <t>Premiks Starter 2,5%</t>
  </si>
  <si>
    <t>Premiks Grower/Tucznik 2,5%</t>
  </si>
  <si>
    <t>Kaliber Milk</t>
  </si>
  <si>
    <t>Ekono Milk</t>
  </si>
  <si>
    <t>West Milk</t>
  </si>
  <si>
    <t>Kaliber Starter</t>
  </si>
  <si>
    <t>Kaliber Junior</t>
  </si>
  <si>
    <t>Krowimix 18 Basic</t>
  </si>
  <si>
    <t>25kg/54 zł</t>
  </si>
  <si>
    <t>25kg/53 zł</t>
  </si>
  <si>
    <t>25kg/51 zł</t>
  </si>
  <si>
    <t>25kg/50zł</t>
  </si>
  <si>
    <t>25kg/50 zł</t>
  </si>
  <si>
    <t>25kg/52 zł</t>
  </si>
  <si>
    <t>20kg/71 zł</t>
  </si>
  <si>
    <t>25kg/58 zł</t>
  </si>
  <si>
    <t>25kg/91zł</t>
  </si>
  <si>
    <t>25kg/80zł</t>
  </si>
  <si>
    <t>25kg/175zł</t>
  </si>
  <si>
    <t>25 kg/149</t>
  </si>
  <si>
    <t xml:space="preserve">  20kg/175 zł</t>
  </si>
  <si>
    <t xml:space="preserve"> 20kg/160 zł</t>
  </si>
  <si>
    <t>20kg/140 zł</t>
  </si>
  <si>
    <t>25kg/49 zł</t>
  </si>
  <si>
    <t>25kg/46 zł</t>
  </si>
  <si>
    <t>25kg/37 zł</t>
  </si>
  <si>
    <t>Laktoma</t>
  </si>
  <si>
    <t>Meggi 35</t>
  </si>
  <si>
    <t>Mleko Milsan</t>
  </si>
  <si>
    <t>Protamilk Complite</t>
  </si>
  <si>
    <t>Protamino Forte</t>
  </si>
  <si>
    <t>Protamino Matra</t>
  </si>
  <si>
    <t>Protamino Piggi</t>
  </si>
  <si>
    <t>Profisan</t>
  </si>
  <si>
    <t>120-220</t>
  </si>
  <si>
    <t>0,90-1,10</t>
  </si>
  <si>
    <t>San Bull</t>
  </si>
  <si>
    <t>Otremby przenne</t>
  </si>
  <si>
    <t xml:space="preserve">Inne                           </t>
  </si>
  <si>
    <t>Power Starter</t>
  </si>
  <si>
    <t>Otręby pszenne</t>
  </si>
  <si>
    <t>Power tucznik (25kg)</t>
  </si>
  <si>
    <t>Provit L (25kg)</t>
  </si>
  <si>
    <t>Provit P (25 kg)</t>
  </si>
  <si>
    <t>Provit T (25kg)</t>
  </si>
  <si>
    <t>Śruta rzepakowa</t>
  </si>
  <si>
    <t>Śruta sojowa</t>
  </si>
  <si>
    <t>Pasza CJ</t>
  </si>
  <si>
    <t>Pasza DJ</t>
  </si>
  <si>
    <t xml:space="preserve"> śruta sojowa (1dt)</t>
  </si>
  <si>
    <t>śruta rzepakowa (1dt)</t>
  </si>
  <si>
    <t xml:space="preserve">Chwastox Extra 300SL </t>
  </si>
  <si>
    <t>5l</t>
  </si>
  <si>
    <t>Saletrosan NS 26(13)</t>
  </si>
  <si>
    <t>Sól potasowa</t>
  </si>
  <si>
    <t>Roztrząsanie obornika</t>
  </si>
  <si>
    <t>Orka 4 skiby pług obrotowy</t>
  </si>
  <si>
    <t>Transport 1-przyczepa</t>
  </si>
  <si>
    <t>Transport 2-przyczepy</t>
  </si>
  <si>
    <t>Najem ciągnika</t>
  </si>
  <si>
    <t>Gruber</t>
  </si>
  <si>
    <t>Siew nasion kukurydzy 6rz. Gesperado 6 rzędów (h/ha</t>
  </si>
  <si>
    <t xml:space="preserve">Wysiew nawozów </t>
  </si>
  <si>
    <t>Kultywator</t>
  </si>
  <si>
    <t>Agregat 2 kultywatory z wałkiem</t>
  </si>
  <si>
    <t>Zbiór prasą Z 224 słomy i siana</t>
  </si>
  <si>
    <t>Bronowanie</t>
  </si>
  <si>
    <t xml:space="preserve">Wałowanie </t>
  </si>
  <si>
    <t>Talerzowanie</t>
  </si>
  <si>
    <t>Spycharka</t>
  </si>
  <si>
    <t>Koparka</t>
  </si>
  <si>
    <t>Równarka</t>
  </si>
  <si>
    <t>Zestaw niskopodwoziowy</t>
  </si>
  <si>
    <t>kombajn Bizon Zo 58 (szarpacz słomy)</t>
  </si>
  <si>
    <t>Zbiór balotów turem</t>
  </si>
  <si>
    <t>Odwóz kiszonki 4 t</t>
  </si>
  <si>
    <t>Owijanie balotów</t>
  </si>
  <si>
    <t>229,50 h</t>
  </si>
  <si>
    <t>292,50 h</t>
  </si>
  <si>
    <t>184,50 h</t>
  </si>
  <si>
    <t>150 h</t>
  </si>
  <si>
    <t>189,00 h</t>
  </si>
  <si>
    <t>140,00 h</t>
  </si>
  <si>
    <t xml:space="preserve">270/144 </t>
  </si>
  <si>
    <t>162,00 h</t>
  </si>
  <si>
    <t>261-292,5 h</t>
  </si>
  <si>
    <t>252 za 1 ha</t>
  </si>
  <si>
    <t>432,00 +45,00</t>
  </si>
  <si>
    <t>166,50 h</t>
  </si>
  <si>
    <t>581,40-632,70 h</t>
  </si>
  <si>
    <t>8,10 zł za szt</t>
  </si>
  <si>
    <t>250/ha</t>
  </si>
  <si>
    <t>20zł/tonę</t>
  </si>
  <si>
    <t>150,00ha</t>
  </si>
  <si>
    <t>120,00/godz</t>
  </si>
  <si>
    <t>130,00/godz</t>
  </si>
  <si>
    <t>20zł/szt</t>
  </si>
  <si>
    <t>300,00zł od przyczepy</t>
  </si>
  <si>
    <t>123/godz</t>
  </si>
  <si>
    <t>147,6/godz</t>
  </si>
  <si>
    <t>172,80/godz</t>
  </si>
  <si>
    <t>108,00/godz</t>
  </si>
  <si>
    <t>97,20/godz</t>
  </si>
  <si>
    <t>172,8/godz</t>
  </si>
  <si>
    <t>129,6/godz</t>
  </si>
  <si>
    <t>135,00/godz</t>
  </si>
  <si>
    <t>147,00/godz</t>
  </si>
  <si>
    <t>Roundap Flex 480</t>
  </si>
  <si>
    <t>20l</t>
  </si>
  <si>
    <t xml:space="preserve">jałówki pow. 320 kg   R-  18,70
</t>
  </si>
  <si>
    <t>byki pow. 300 kg
R - 19,50</t>
  </si>
  <si>
    <t>poubojowa WBC netto
&gt; 320 kg
R - 15,60</t>
  </si>
  <si>
    <t>180-200</t>
  </si>
  <si>
    <t>1,00-1,20</t>
  </si>
  <si>
    <t>Agro-Małdyty sp. z.o.o</t>
  </si>
  <si>
    <t>Roundup 360 plus</t>
  </si>
  <si>
    <t>Halvetic</t>
  </si>
  <si>
    <t>Galaxo</t>
  </si>
  <si>
    <t>Buster</t>
  </si>
  <si>
    <t>Atropos 500EC</t>
  </si>
  <si>
    <t>Aspik250E</t>
  </si>
  <si>
    <t>X met 100 SL</t>
  </si>
  <si>
    <t>Ambrossio 500 S.C.</t>
  </si>
  <si>
    <t>Flutrix 0,5 FS</t>
  </si>
  <si>
    <t>Regullo 500 EC</t>
  </si>
  <si>
    <t>Mepik 300 SL</t>
  </si>
  <si>
    <t>śr. 9,50</t>
  </si>
  <si>
    <t>jałówki - śr.  9,20</t>
  </si>
  <si>
    <t>buhajki - śr. 9,80</t>
  </si>
  <si>
    <t>Spółdzielnia Ogrodniczo-Pszczelarska w Giżycku</t>
  </si>
  <si>
    <t xml:space="preserve">P.U.-H. "CHEMIROL" Bartoszyce                                       </t>
  </si>
  <si>
    <t>Huzar ACTV 387 OD</t>
  </si>
  <si>
    <t>Cevino 500 s.c.</t>
  </si>
  <si>
    <t>Desperado</t>
  </si>
  <si>
    <t>Saper 500 s.c.</t>
  </si>
  <si>
    <t>Atlantis 12 OD</t>
  </si>
  <si>
    <t>500ml</t>
  </si>
  <si>
    <t>Chwastox Extra  300 SL</t>
  </si>
  <si>
    <t>Chwastox Turbo 340 SL</t>
  </si>
  <si>
    <t xml:space="preserve">Fernando Forte 300EC </t>
  </si>
  <si>
    <t>Rosate Clean 360 SL</t>
  </si>
  <si>
    <t>Macler 250 ES</t>
  </si>
  <si>
    <t>porter 250EC</t>
  </si>
  <si>
    <t>Kendo 50 EW</t>
  </si>
  <si>
    <t>Kier 450 S.C</t>
  </si>
  <si>
    <t xml:space="preserve">     Los Ovados 200SC\</t>
  </si>
  <si>
    <t xml:space="preserve">    Aceptir 200SC</t>
  </si>
  <si>
    <t>Delmetros 100 s.c.</t>
  </si>
  <si>
    <t>Medron 0,5 FS</t>
  </si>
  <si>
    <t>Triter 0,5 SF</t>
  </si>
  <si>
    <t xml:space="preserve">CENY ŚRODKÓW OCHRONY ROŚLIN                                                                                                                                   </t>
  </si>
  <si>
    <t>Agro - Małdyty</t>
  </si>
  <si>
    <t>Fenoxin 110EC</t>
  </si>
  <si>
    <t>Fundament 700 WC</t>
  </si>
  <si>
    <t>0,3kg</t>
  </si>
  <si>
    <t>Galaper 200EC</t>
  </si>
  <si>
    <t>Major 300SL</t>
  </si>
  <si>
    <t>Tristar 50SG</t>
  </si>
  <si>
    <t>Maister POWER 42,5 OD</t>
  </si>
  <si>
    <t>Mustang forte 195SE</t>
  </si>
  <si>
    <t>Roundap ultra 360 SL</t>
  </si>
  <si>
    <t>Atropos 500 S.C.</t>
  </si>
  <si>
    <t>Apis 200SE</t>
  </si>
  <si>
    <t>Delmetros 100 S.C.</t>
  </si>
  <si>
    <t>0,25kg</t>
  </si>
  <si>
    <t>Mospilan  20 SP</t>
  </si>
  <si>
    <t>Mepik 300SL</t>
  </si>
  <si>
    <r>
      <t>ŚREDNIE CENY TARGOWISKOWE</t>
    </r>
    <r>
      <rPr>
        <b/>
        <sz val="11"/>
        <rFont val="Calibri"/>
        <family val="2"/>
        <charset val="238"/>
        <scheme val="minor"/>
      </rPr>
      <t xml:space="preserve"> (w zł)</t>
    </r>
  </si>
  <si>
    <t>Na dzień sporządzania zestawienia,  brak w sprzedaży nawozów mineralnych</t>
  </si>
  <si>
    <t xml:space="preserve">premiksy   </t>
  </si>
  <si>
    <t>BullStar Progres bez GMO</t>
  </si>
  <si>
    <t>BullStar Strong bez GMO</t>
  </si>
  <si>
    <t>BullStar Treściwy bez GMO</t>
  </si>
  <si>
    <t>Kurka 1</t>
  </si>
  <si>
    <t>Kurka 2</t>
  </si>
  <si>
    <t>Kurka 3</t>
  </si>
  <si>
    <t>Gęś / Kaczka 1</t>
  </si>
  <si>
    <t>Gęś / Kaczka 2</t>
  </si>
  <si>
    <t>Indyk Vit Starter</t>
  </si>
  <si>
    <t>Indyk Vit Grower</t>
  </si>
  <si>
    <t>Indyk Vit Finiszer</t>
  </si>
  <si>
    <t>Kurka Nioska</t>
  </si>
  <si>
    <t>Kurka Nioska bez GMO</t>
  </si>
  <si>
    <t>Kurka Nioska Zgrodowa</t>
  </si>
  <si>
    <t>Koncentrat sojowy dla kur niosek</t>
  </si>
  <si>
    <t>Brojler Starter</t>
  </si>
  <si>
    <t>Brojler Grower</t>
  </si>
  <si>
    <t>Brojler Finiszer</t>
  </si>
  <si>
    <t>mieszanki produkcyjne bez GMO dla krów mlecznych</t>
  </si>
  <si>
    <t>Tucznik koncentrat</t>
  </si>
  <si>
    <t xml:space="preserve">Preparaty dietetyczne   </t>
  </si>
  <si>
    <t xml:space="preserve">Pasze dla trzody              </t>
  </si>
  <si>
    <t xml:space="preserve">        zł/dt                 </t>
  </si>
  <si>
    <t>kurczak brojler farmerski</t>
  </si>
  <si>
    <t xml:space="preserve">indyki       </t>
  </si>
  <si>
    <t>mieszanka dla cieląt</t>
  </si>
  <si>
    <t>koncentraty</t>
  </si>
  <si>
    <t xml:space="preserve">korektory </t>
  </si>
  <si>
    <t xml:space="preserve">drób wodny </t>
  </si>
  <si>
    <t xml:space="preserve">Pasze dla bydła           </t>
  </si>
  <si>
    <t>preparaty mlekozastępcze</t>
  </si>
  <si>
    <t>De Heus-Stendera Lubawa drób</t>
  </si>
  <si>
    <t xml:space="preserve"> „MAZUR” 
Renata i Marcin Mazur sp.j,  
Kurzętnik </t>
  </si>
  <si>
    <t>CENY NAWOZÓW MINERALNYCH    (10.01.2022 r.)</t>
  </si>
  <si>
    <t>(10.01.2022 r.)</t>
  </si>
  <si>
    <t>10.01.2022r</t>
  </si>
  <si>
    <t>Salmag</t>
  </si>
  <si>
    <t xml:space="preserve">zł/dt   </t>
  </si>
  <si>
    <t>126,80 / 607,61</t>
  </si>
  <si>
    <t>10.01.2022 r.</t>
  </si>
  <si>
    <t>1l / 5l</t>
  </si>
  <si>
    <t>197,35 / 965,62</t>
  </si>
  <si>
    <t>0,2 / 1kg</t>
  </si>
  <si>
    <t>64,25 / 304,38</t>
  </si>
  <si>
    <t>27,35 / 131,61</t>
  </si>
  <si>
    <t>125,72 / 614,48</t>
  </si>
  <si>
    <t>5l / 20l</t>
  </si>
  <si>
    <t>174,18 / 637,11</t>
  </si>
  <si>
    <t>55 / 220</t>
  </si>
  <si>
    <t>158,68 / 769,53</t>
  </si>
  <si>
    <t>117,57 / 561,91</t>
  </si>
  <si>
    <t>184,75 / 363,81</t>
  </si>
  <si>
    <t>0,5l / 1l</t>
  </si>
  <si>
    <t>185 / 915,15</t>
  </si>
  <si>
    <t>113,55 / 554,51</t>
  </si>
  <si>
    <t>32,58 / 72,91</t>
  </si>
  <si>
    <t>100g / 200g</t>
  </si>
  <si>
    <t>250ml / 1l</t>
  </si>
  <si>
    <t>46,44 / 180,31</t>
  </si>
  <si>
    <t>72,91 / 712</t>
  </si>
  <si>
    <t>0,5l / 5l</t>
  </si>
  <si>
    <t>47,28 / 455,69</t>
  </si>
  <si>
    <t>47,55 / 452,87</t>
  </si>
  <si>
    <t>213,28 / 1002</t>
  </si>
  <si>
    <t>75,62 / 369,09</t>
  </si>
  <si>
    <t>170 / 750</t>
  </si>
  <si>
    <t>40 / 650</t>
  </si>
  <si>
    <t>178 / 750</t>
  </si>
  <si>
    <t>40 / 640</t>
  </si>
  <si>
    <t>0,5l</t>
  </si>
  <si>
    <t>80g / 600g</t>
  </si>
  <si>
    <t>50 / 290</t>
  </si>
  <si>
    <t>55 /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</si>
</sst>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 Black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Black"/>
      <family val="2"/>
      <charset val="238"/>
    </font>
    <font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7.5"/>
      <name val="Arial Narrow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sz val="7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sz val="7"/>
      <name val="Arial Narrow"/>
      <family val="2"/>
      <charset val="238"/>
    </font>
    <font>
      <strike/>
      <sz val="7"/>
      <color rgb="FF000000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sz val="8"/>
      <color rgb="FF302E2D"/>
      <name val="Verdana"/>
      <family val="2"/>
      <charset val="238"/>
    </font>
    <font>
      <b/>
      <sz val="10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indent="1"/>
    </xf>
    <xf numFmtId="0" fontId="5" fillId="0" borderId="0" xfId="0" applyFont="1" applyAlignment="1">
      <alignment vertical="center"/>
    </xf>
    <xf numFmtId="0" fontId="12" fillId="0" borderId="0" xfId="0" applyFont="1"/>
    <xf numFmtId="0" fontId="2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14" borderId="48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" fontId="12" fillId="0" borderId="0" xfId="0" applyNumberFormat="1" applyFont="1"/>
    <xf numFmtId="4" fontId="8" fillId="0" borderId="0" xfId="0" applyNumberFormat="1" applyFont="1" applyAlignment="1">
      <alignment horizontal="right" indent="1"/>
    </xf>
    <xf numFmtId="10" fontId="19" fillId="15" borderId="48" xfId="0" applyNumberFormat="1" applyFont="1" applyFill="1" applyBorder="1" applyAlignment="1">
      <alignment horizontal="center" vertical="center"/>
    </xf>
    <xf numFmtId="10" fontId="20" fillId="15" borderId="48" xfId="0" applyNumberFormat="1" applyFont="1" applyFill="1" applyBorder="1" applyAlignment="1">
      <alignment horizontal="center" vertical="center"/>
    </xf>
    <xf numFmtId="4" fontId="19" fillId="15" borderId="4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0" fontId="19" fillId="10" borderId="48" xfId="0" applyNumberFormat="1" applyFont="1" applyFill="1" applyBorder="1" applyAlignment="1">
      <alignment horizontal="center" vertical="center"/>
    </xf>
    <xf numFmtId="10" fontId="20" fillId="10" borderId="48" xfId="0" applyNumberFormat="1" applyFont="1" applyFill="1" applyBorder="1" applyAlignment="1">
      <alignment horizontal="center" vertical="center"/>
    </xf>
    <xf numFmtId="4" fontId="19" fillId="10" borderId="48" xfId="0" applyNumberFormat="1" applyFont="1" applyFill="1" applyBorder="1" applyAlignment="1">
      <alignment horizontal="center" vertical="center"/>
    </xf>
    <xf numFmtId="10" fontId="19" fillId="9" borderId="48" xfId="0" applyNumberFormat="1" applyFont="1" applyFill="1" applyBorder="1" applyAlignment="1">
      <alignment horizontal="center" vertical="center"/>
    </xf>
    <xf numFmtId="10" fontId="20" fillId="9" borderId="48" xfId="0" applyNumberFormat="1" applyFont="1" applyFill="1" applyBorder="1" applyAlignment="1">
      <alignment horizontal="center" vertical="center"/>
    </xf>
    <xf numFmtId="4" fontId="19" fillId="4" borderId="48" xfId="0" applyNumberFormat="1" applyFont="1" applyFill="1" applyBorder="1" applyAlignment="1">
      <alignment horizontal="center" vertical="center"/>
    </xf>
    <xf numFmtId="0" fontId="8" fillId="13" borderId="50" xfId="2" applyFill="1" applyBorder="1" applyAlignment="1">
      <alignment vertical="center"/>
    </xf>
    <xf numFmtId="0" fontId="8" fillId="0" borderId="0" xfId="2" applyAlignment="1">
      <alignment vertical="center"/>
    </xf>
    <xf numFmtId="0" fontId="8" fillId="0" borderId="0" xfId="2" applyAlignment="1">
      <alignment horizontal="center" vertical="center"/>
    </xf>
    <xf numFmtId="0" fontId="7" fillId="17" borderId="51" xfId="0" applyFont="1" applyFill="1" applyBorder="1" applyAlignment="1">
      <alignment horizontal="left" vertical="center" indent="1"/>
    </xf>
    <xf numFmtId="10" fontId="19" fillId="17" borderId="48" xfId="0" applyNumberFormat="1" applyFont="1" applyFill="1" applyBorder="1" applyAlignment="1">
      <alignment horizontal="center" vertical="center"/>
    </xf>
    <xf numFmtId="10" fontId="20" fillId="17" borderId="48" xfId="0" applyNumberFormat="1" applyFont="1" applyFill="1" applyBorder="1" applyAlignment="1">
      <alignment horizontal="center" vertical="center"/>
    </xf>
    <xf numFmtId="4" fontId="19" fillId="17" borderId="48" xfId="0" applyNumberFormat="1" applyFont="1" applyFill="1" applyBorder="1" applyAlignment="1">
      <alignment horizontal="center" vertical="center"/>
    </xf>
    <xf numFmtId="0" fontId="8" fillId="0" borderId="0" xfId="0" applyFont="1"/>
    <xf numFmtId="0" fontId="26" fillId="0" borderId="52" xfId="2" applyFont="1" applyBorder="1" applyAlignment="1">
      <alignment vertical="center" wrapText="1"/>
    </xf>
    <xf numFmtId="0" fontId="8" fillId="0" borderId="51" xfId="2" applyBorder="1" applyAlignment="1">
      <alignment vertical="center"/>
    </xf>
    <xf numFmtId="10" fontId="19" fillId="17" borderId="48" xfId="0" quotePrefix="1" applyNumberFormat="1" applyFont="1" applyFill="1" applyBorder="1" applyAlignment="1">
      <alignment horizontal="center" vertical="center"/>
    </xf>
    <xf numFmtId="0" fontId="26" fillId="14" borderId="52" xfId="2" applyFont="1" applyFill="1" applyBorder="1" applyAlignment="1">
      <alignment vertical="center" wrapText="1"/>
    </xf>
    <xf numFmtId="0" fontId="8" fillId="14" borderId="51" xfId="2" applyFill="1" applyBorder="1" applyAlignment="1">
      <alignment vertical="center"/>
    </xf>
    <xf numFmtId="0" fontId="26" fillId="0" borderId="10" xfId="2" applyFont="1" applyBorder="1" applyAlignment="1">
      <alignment vertical="center" wrapText="1"/>
    </xf>
    <xf numFmtId="0" fontId="8" fillId="0" borderId="54" xfId="2" applyBorder="1" applyAlignment="1">
      <alignment vertical="center"/>
    </xf>
    <xf numFmtId="0" fontId="5" fillId="0" borderId="0" xfId="0" applyFont="1"/>
    <xf numFmtId="0" fontId="11" fillId="0" borderId="0" xfId="0" applyFont="1"/>
    <xf numFmtId="0" fontId="3" fillId="0" borderId="0" xfId="0" applyFont="1" applyAlignment="1">
      <alignment horizontal="left" vertical="center" indent="1"/>
    </xf>
    <xf numFmtId="0" fontId="27" fillId="0" borderId="0" xfId="0" applyFont="1"/>
    <xf numFmtId="16" fontId="6" fillId="0" borderId="0" xfId="0" applyNumberFormat="1" applyFont="1"/>
    <xf numFmtId="4" fontId="7" fillId="17" borderId="49" xfId="0" applyNumberFormat="1" applyFont="1" applyFill="1" applyBorder="1" applyAlignment="1">
      <alignment horizontal="center" vertical="center"/>
    </xf>
    <xf numFmtId="4" fontId="7" fillId="17" borderId="4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14" borderId="5" xfId="0" applyFont="1" applyFill="1" applyBorder="1" applyAlignment="1">
      <alignment vertical="center" wrapText="1"/>
    </xf>
    <xf numFmtId="0" fontId="30" fillId="14" borderId="48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left" vertical="center" wrapText="1" indent="1"/>
    </xf>
    <xf numFmtId="0" fontId="11" fillId="14" borderId="4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 indent="1"/>
    </xf>
    <xf numFmtId="0" fontId="11" fillId="0" borderId="49" xfId="0" applyFont="1" applyBorder="1" applyAlignment="1">
      <alignment horizontal="left" vertical="center" wrapText="1" indent="1"/>
    </xf>
    <xf numFmtId="0" fontId="11" fillId="0" borderId="52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31" fillId="0" borderId="0" xfId="0" applyFont="1"/>
    <xf numFmtId="4" fontId="7" fillId="3" borderId="25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 wrapText="1"/>
    </xf>
    <xf numFmtId="0" fontId="11" fillId="14" borderId="48" xfId="0" applyFont="1" applyFill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32" fillId="0" borderId="0" xfId="0" applyFont="1"/>
    <xf numFmtId="0" fontId="7" fillId="17" borderId="53" xfId="0" applyFont="1" applyFill="1" applyBorder="1" applyAlignment="1">
      <alignment horizontal="left" vertical="center" indent="1"/>
    </xf>
    <xf numFmtId="0" fontId="33" fillId="14" borderId="42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center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33" fillId="14" borderId="41" xfId="0" applyFont="1" applyFill="1" applyBorder="1" applyAlignment="1">
      <alignment vertical="center"/>
    </xf>
    <xf numFmtId="0" fontId="33" fillId="14" borderId="35" xfId="0" applyFont="1" applyFill="1" applyBorder="1" applyAlignment="1">
      <alignment horizontal="center" vertical="center" wrapText="1"/>
    </xf>
    <xf numFmtId="0" fontId="0" fillId="0" borderId="0" xfId="0"/>
    <xf numFmtId="0" fontId="12" fillId="0" borderId="0" xfId="0" applyFont="1"/>
    <xf numFmtId="4" fontId="7" fillId="17" borderId="48" xfId="0" applyNumberFormat="1" applyFont="1" applyFill="1" applyBorder="1" applyAlignment="1">
      <alignment horizontal="center" vertical="center"/>
    </xf>
    <xf numFmtId="0" fontId="12" fillId="0" borderId="0" xfId="0" applyFont="1"/>
    <xf numFmtId="0" fontId="8" fillId="0" borderId="0" xfId="2" applyAlignment="1">
      <alignment vertical="center"/>
    </xf>
    <xf numFmtId="0" fontId="7" fillId="17" borderId="51" xfId="0" applyFont="1" applyFill="1" applyBorder="1" applyAlignment="1">
      <alignment horizontal="left" vertical="center" indent="1"/>
    </xf>
    <xf numFmtId="0" fontId="26" fillId="0" borderId="52" xfId="2" applyFont="1" applyBorder="1" applyAlignment="1">
      <alignment vertical="center" wrapText="1"/>
    </xf>
    <xf numFmtId="0" fontId="8" fillId="0" borderId="51" xfId="2" applyBorder="1" applyAlignment="1">
      <alignment vertical="center"/>
    </xf>
    <xf numFmtId="4" fontId="7" fillId="17" borderId="49" xfId="0" applyNumberFormat="1" applyFont="1" applyFill="1" applyBorder="1" applyAlignment="1">
      <alignment horizontal="center" vertical="center"/>
    </xf>
    <xf numFmtId="0" fontId="29" fillId="17" borderId="52" xfId="0" applyFont="1" applyFill="1" applyBorder="1" applyAlignment="1">
      <alignment horizontal="center" vertical="center"/>
    </xf>
    <xf numFmtId="0" fontId="29" fillId="17" borderId="45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 indent="1"/>
    </xf>
    <xf numFmtId="0" fontId="29" fillId="17" borderId="48" xfId="0" applyFont="1" applyFill="1" applyBorder="1" applyAlignment="1">
      <alignment horizontal="center" vertical="center"/>
    </xf>
    <xf numFmtId="0" fontId="7" fillId="17" borderId="53" xfId="0" applyFont="1" applyFill="1" applyBorder="1" applyAlignment="1">
      <alignment horizontal="left" vertical="center" indent="1"/>
    </xf>
    <xf numFmtId="0" fontId="0" fillId="0" borderId="0" xfId="0"/>
    <xf numFmtId="4" fontId="8" fillId="0" borderId="0" xfId="0" applyNumberFormat="1" applyFont="1" applyAlignment="1">
      <alignment horizontal="right" indent="1"/>
    </xf>
    <xf numFmtId="10" fontId="19" fillId="15" borderId="48" xfId="0" applyNumberFormat="1" applyFont="1" applyFill="1" applyBorder="1" applyAlignment="1">
      <alignment horizontal="center" vertical="center"/>
    </xf>
    <xf numFmtId="10" fontId="20" fillId="15" borderId="48" xfId="0" applyNumberFormat="1" applyFont="1" applyFill="1" applyBorder="1" applyAlignment="1">
      <alignment horizontal="center" vertical="center"/>
    </xf>
    <xf numFmtId="4" fontId="19" fillId="15" borderId="4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horizontal="right" indent="1"/>
    </xf>
    <xf numFmtId="10" fontId="19" fillId="17" borderId="48" xfId="0" applyNumberFormat="1" applyFont="1" applyFill="1" applyBorder="1" applyAlignment="1">
      <alignment horizontal="center" vertical="center"/>
    </xf>
    <xf numFmtId="10" fontId="20" fillId="17" borderId="48" xfId="0" applyNumberFormat="1" applyFont="1" applyFill="1" applyBorder="1" applyAlignment="1">
      <alignment horizontal="center" vertical="center"/>
    </xf>
    <xf numFmtId="4" fontId="19" fillId="17" borderId="48" xfId="0" applyNumberFormat="1" applyFont="1" applyFill="1" applyBorder="1" applyAlignment="1">
      <alignment horizontal="center" vertical="center"/>
    </xf>
    <xf numFmtId="0" fontId="8" fillId="14" borderId="51" xfId="2" applyFill="1" applyBorder="1" applyAlignment="1">
      <alignment vertical="center"/>
    </xf>
    <xf numFmtId="0" fontId="8" fillId="0" borderId="0" xfId="0" applyFont="1"/>
    <xf numFmtId="10" fontId="19" fillId="17" borderId="48" xfId="0" quotePrefix="1" applyNumberFormat="1" applyFont="1" applyFill="1" applyBorder="1" applyAlignment="1">
      <alignment horizontal="center" vertical="center"/>
    </xf>
    <xf numFmtId="0" fontId="26" fillId="14" borderId="52" xfId="2" applyFont="1" applyFill="1" applyBorder="1" applyAlignment="1">
      <alignment vertical="center" wrapText="1"/>
    </xf>
    <xf numFmtId="4" fontId="7" fillId="17" borderId="4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4" fontId="7" fillId="17" borderId="48" xfId="0" applyNumberFormat="1" applyFont="1" applyFill="1" applyBorder="1" applyAlignment="1">
      <alignment horizontal="center" vertical="center" wrapText="1"/>
    </xf>
    <xf numFmtId="0" fontId="36" fillId="16" borderId="48" xfId="0" applyFont="1" applyFill="1" applyBorder="1" applyAlignment="1">
      <alignment horizontal="center" vertical="center"/>
    </xf>
    <xf numFmtId="14" fontId="9" fillId="0" borderId="0" xfId="0" applyNumberFormat="1" applyFont="1"/>
    <xf numFmtId="0" fontId="16" fillId="15" borderId="10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14" fontId="9" fillId="0" borderId="0" xfId="0" applyNumberFormat="1" applyFont="1" applyAlignment="1">
      <alignment horizontal="right" vertical="center" indent="1"/>
    </xf>
    <xf numFmtId="0" fontId="14" fillId="0" borderId="0" xfId="0" applyFont="1"/>
    <xf numFmtId="0" fontId="39" fillId="0" borderId="0" xfId="0" applyFont="1"/>
    <xf numFmtId="0" fontId="40" fillId="0" borderId="0" xfId="0" applyFont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0" fontId="16" fillId="16" borderId="9" xfId="0" applyFont="1" applyFill="1" applyBorder="1" applyAlignment="1">
      <alignment horizontal="center" vertical="center"/>
    </xf>
    <xf numFmtId="0" fontId="16" fillId="16" borderId="52" xfId="0" applyFont="1" applyFill="1" applyBorder="1" applyAlignment="1">
      <alignment horizontal="center" vertical="center"/>
    </xf>
    <xf numFmtId="0" fontId="16" fillId="16" borderId="53" xfId="0" applyFont="1" applyFill="1" applyBorder="1" applyAlignment="1">
      <alignment horizontal="center" vertical="center"/>
    </xf>
    <xf numFmtId="0" fontId="16" fillId="17" borderId="4" xfId="0" applyFont="1" applyFill="1" applyBorder="1" applyAlignment="1">
      <alignment horizontal="center" vertical="center"/>
    </xf>
    <xf numFmtId="0" fontId="16" fillId="17" borderId="9" xfId="0" applyFont="1" applyFill="1" applyBorder="1" applyAlignment="1">
      <alignment horizontal="center" vertical="center"/>
    </xf>
    <xf numFmtId="0" fontId="16" fillId="17" borderId="52" xfId="0" applyFont="1" applyFill="1" applyBorder="1" applyAlignment="1">
      <alignment horizontal="center" vertical="center"/>
    </xf>
    <xf numFmtId="0" fontId="16" fillId="17" borderId="53" xfId="0" applyFont="1" applyFill="1" applyBorder="1" applyAlignment="1">
      <alignment horizontal="center" vertical="center"/>
    </xf>
    <xf numFmtId="0" fontId="16" fillId="17" borderId="28" xfId="0" applyFont="1" applyFill="1" applyBorder="1" applyAlignment="1">
      <alignment horizontal="center" vertical="center"/>
    </xf>
    <xf numFmtId="0" fontId="16" fillId="17" borderId="57" xfId="0" applyFont="1" applyFill="1" applyBorder="1" applyAlignment="1">
      <alignment horizontal="center" vertical="center"/>
    </xf>
    <xf numFmtId="0" fontId="36" fillId="15" borderId="4" xfId="0" applyFont="1" applyFill="1" applyBorder="1" applyAlignment="1">
      <alignment horizontal="center" vertical="center"/>
    </xf>
    <xf numFmtId="0" fontId="36" fillId="15" borderId="9" xfId="0" applyFont="1" applyFill="1" applyBorder="1" applyAlignment="1">
      <alignment horizontal="center" vertical="center"/>
    </xf>
    <xf numFmtId="0" fontId="36" fillId="15" borderId="52" xfId="0" applyFont="1" applyFill="1" applyBorder="1" applyAlignment="1">
      <alignment horizontal="center" vertical="center"/>
    </xf>
    <xf numFmtId="0" fontId="36" fillId="15" borderId="53" xfId="0" applyFont="1" applyFill="1" applyBorder="1" applyAlignment="1">
      <alignment horizontal="center" vertical="center"/>
    </xf>
    <xf numFmtId="0" fontId="36" fillId="16" borderId="49" xfId="0" applyFont="1" applyFill="1" applyBorder="1" applyAlignment="1">
      <alignment horizontal="center" vertical="center"/>
    </xf>
    <xf numFmtId="0" fontId="16" fillId="17" borderId="3" xfId="0" applyFont="1" applyFill="1" applyBorder="1" applyAlignment="1">
      <alignment vertical="center"/>
    </xf>
    <xf numFmtId="0" fontId="16" fillId="15" borderId="4" xfId="0" applyFont="1" applyFill="1" applyBorder="1" applyAlignment="1">
      <alignment vertical="center"/>
    </xf>
    <xf numFmtId="0" fontId="16" fillId="15" borderId="9" xfId="0" applyFont="1" applyFill="1" applyBorder="1" applyAlignment="1">
      <alignment vertical="center"/>
    </xf>
    <xf numFmtId="0" fontId="16" fillId="15" borderId="52" xfId="0" applyFont="1" applyFill="1" applyBorder="1" applyAlignment="1">
      <alignment vertical="center"/>
    </xf>
    <xf numFmtId="0" fontId="16" fillId="15" borderId="53" xfId="0" applyFont="1" applyFill="1" applyBorder="1" applyAlignment="1">
      <alignment vertical="center"/>
    </xf>
    <xf numFmtId="0" fontId="16" fillId="15" borderId="4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center" vertical="center"/>
    </xf>
    <xf numFmtId="0" fontId="16" fillId="15" borderId="52" xfId="0" applyFont="1" applyFill="1" applyBorder="1" applyAlignment="1">
      <alignment horizontal="center" vertical="center"/>
    </xf>
    <xf numFmtId="0" fontId="16" fillId="15" borderId="53" xfId="0" applyFont="1" applyFill="1" applyBorder="1" applyAlignment="1">
      <alignment horizontal="center" vertical="center"/>
    </xf>
    <xf numFmtId="2" fontId="29" fillId="10" borderId="48" xfId="0" applyNumberFormat="1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Fill="1"/>
    <xf numFmtId="0" fontId="0" fillId="0" borderId="0" xfId="0" applyBorder="1"/>
    <xf numFmtId="0" fontId="7" fillId="18" borderId="53" xfId="0" applyFont="1" applyFill="1" applyBorder="1" applyAlignment="1">
      <alignment horizontal="left" vertical="center" indent="1"/>
    </xf>
    <xf numFmtId="4" fontId="7" fillId="18" borderId="49" xfId="0" applyNumberFormat="1" applyFont="1" applyFill="1" applyBorder="1" applyAlignment="1">
      <alignment horizontal="center" vertical="center"/>
    </xf>
    <xf numFmtId="4" fontId="7" fillId="18" borderId="48" xfId="0" applyNumberFormat="1" applyFont="1" applyFill="1" applyBorder="1" applyAlignment="1">
      <alignment horizontal="center" vertical="center"/>
    </xf>
    <xf numFmtId="4" fontId="7" fillId="18" borderId="48" xfId="0" applyNumberFormat="1" applyFont="1" applyFill="1" applyBorder="1" applyAlignment="1">
      <alignment horizontal="center" vertical="center" wrapText="1"/>
    </xf>
    <xf numFmtId="2" fontId="29" fillId="18" borderId="48" xfId="0" applyNumberFormat="1" applyFont="1" applyFill="1" applyBorder="1" applyAlignment="1">
      <alignment horizontal="center" vertical="center"/>
    </xf>
    <xf numFmtId="0" fontId="7" fillId="10" borderId="53" xfId="0" applyFont="1" applyFill="1" applyBorder="1" applyAlignment="1">
      <alignment horizontal="left" vertical="center" indent="1"/>
    </xf>
    <xf numFmtId="4" fontId="7" fillId="10" borderId="49" xfId="0" applyNumberFormat="1" applyFont="1" applyFill="1" applyBorder="1" applyAlignment="1">
      <alignment horizontal="center" vertical="center"/>
    </xf>
    <xf numFmtId="4" fontId="7" fillId="10" borderId="48" xfId="0" applyNumberFormat="1" applyFont="1" applyFill="1" applyBorder="1" applyAlignment="1">
      <alignment horizontal="center" vertical="center"/>
    </xf>
    <xf numFmtId="4" fontId="7" fillId="10" borderId="48" xfId="0" applyNumberFormat="1" applyFont="1" applyFill="1" applyBorder="1" applyAlignment="1">
      <alignment horizontal="center" vertical="center" wrapText="1"/>
    </xf>
    <xf numFmtId="0" fontId="7" fillId="15" borderId="50" xfId="0" applyFont="1" applyFill="1" applyBorder="1" applyAlignment="1">
      <alignment horizontal="left" vertical="center" indent="1"/>
    </xf>
    <xf numFmtId="4" fontId="7" fillId="15" borderId="8" xfId="0" applyNumberFormat="1" applyFont="1" applyFill="1" applyBorder="1" applyAlignment="1">
      <alignment horizontal="center" vertical="center"/>
    </xf>
    <xf numFmtId="4" fontId="7" fillId="15" borderId="5" xfId="0" applyNumberFormat="1" applyFont="1" applyFill="1" applyBorder="1" applyAlignment="1">
      <alignment horizontal="center" vertical="center"/>
    </xf>
    <xf numFmtId="0" fontId="7" fillId="15" borderId="53" xfId="0" applyFont="1" applyFill="1" applyBorder="1" applyAlignment="1">
      <alignment horizontal="left" vertical="center" indent="1"/>
    </xf>
    <xf numFmtId="4" fontId="7" fillId="15" borderId="49" xfId="0" applyNumberFormat="1" applyFont="1" applyFill="1" applyBorder="1" applyAlignment="1">
      <alignment horizontal="center" vertical="center"/>
    </xf>
    <xf numFmtId="4" fontId="7" fillId="15" borderId="48" xfId="0" applyNumberFormat="1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left" vertical="center" indent="1"/>
    </xf>
    <xf numFmtId="4" fontId="7" fillId="15" borderId="5" xfId="0" applyNumberFormat="1" applyFont="1" applyFill="1" applyBorder="1" applyAlignment="1">
      <alignment horizontal="center" vertical="center" wrapText="1"/>
    </xf>
    <xf numFmtId="2" fontId="7" fillId="15" borderId="4" xfId="0" applyNumberFormat="1" applyFont="1" applyFill="1" applyBorder="1" applyAlignment="1">
      <alignment horizontal="center" vertical="center"/>
    </xf>
    <xf numFmtId="2" fontId="7" fillId="15" borderId="5" xfId="0" applyNumberFormat="1" applyFont="1" applyFill="1" applyBorder="1" applyAlignment="1">
      <alignment horizontal="center" vertical="center"/>
    </xf>
    <xf numFmtId="4" fontId="7" fillId="15" borderId="48" xfId="0" applyNumberFormat="1" applyFont="1" applyFill="1" applyBorder="1" applyAlignment="1">
      <alignment horizontal="center" vertical="center" wrapText="1"/>
    </xf>
    <xf numFmtId="2" fontId="7" fillId="15" borderId="52" xfId="0" applyNumberFormat="1" applyFont="1" applyFill="1" applyBorder="1" applyAlignment="1">
      <alignment horizontal="center" vertical="center"/>
    </xf>
    <xf numFmtId="2" fontId="7" fillId="15" borderId="48" xfId="0" applyNumberFormat="1" applyFont="1" applyFill="1" applyBorder="1" applyAlignment="1">
      <alignment horizontal="center" vertical="center"/>
    </xf>
    <xf numFmtId="2" fontId="7" fillId="15" borderId="49" xfId="0" applyNumberFormat="1" applyFont="1" applyFill="1" applyBorder="1" applyAlignment="1">
      <alignment horizontal="center" vertical="center"/>
    </xf>
    <xf numFmtId="2" fontId="29" fillId="15" borderId="4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11" borderId="48" xfId="0" applyFont="1" applyFill="1" applyBorder="1" applyAlignment="1">
      <alignment horizontal="center" vertical="center"/>
    </xf>
    <xf numFmtId="0" fontId="11" fillId="11" borderId="49" xfId="0" applyFont="1" applyFill="1" applyBorder="1" applyAlignment="1">
      <alignment horizontal="center" vertical="center"/>
    </xf>
    <xf numFmtId="0" fontId="11" fillId="9" borderId="48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 wrapText="1"/>
    </xf>
    <xf numFmtId="0" fontId="6" fillId="11" borderId="48" xfId="0" applyFont="1" applyFill="1" applyBorder="1" applyAlignment="1">
      <alignment horizontal="center" vertical="center" wrapText="1"/>
    </xf>
    <xf numFmtId="2" fontId="6" fillId="11" borderId="48" xfId="0" applyNumberFormat="1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/>
    </xf>
    <xf numFmtId="2" fontId="6" fillId="9" borderId="48" xfId="0" applyNumberFormat="1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 wrapText="1"/>
    </xf>
    <xf numFmtId="2" fontId="6" fillId="11" borderId="35" xfId="0" applyNumberFormat="1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/>
    </xf>
    <xf numFmtId="2" fontId="6" fillId="9" borderId="35" xfId="0" applyNumberFormat="1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2" fontId="6" fillId="10" borderId="48" xfId="0" applyNumberFormat="1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2" fontId="6" fillId="11" borderId="35" xfId="0" applyNumberFormat="1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2" fontId="6" fillId="5" borderId="48" xfId="0" applyNumberFormat="1" applyFont="1" applyFill="1" applyBorder="1" applyAlignment="1">
      <alignment horizontal="center" vertical="center"/>
    </xf>
    <xf numFmtId="0" fontId="6" fillId="11" borderId="49" xfId="0" applyFont="1" applyFill="1" applyBorder="1" applyAlignment="1">
      <alignment horizontal="center" vertical="center"/>
    </xf>
    <xf numFmtId="2" fontId="6" fillId="11" borderId="48" xfId="0" applyNumberFormat="1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2" fontId="6" fillId="5" borderId="48" xfId="0" applyNumberFormat="1" applyFont="1" applyFill="1" applyBorder="1" applyAlignment="1">
      <alignment horizontal="center" vertical="center" wrapText="1"/>
    </xf>
    <xf numFmtId="2" fontId="6" fillId="11" borderId="49" xfId="0" applyNumberFormat="1" applyFont="1" applyFill="1" applyBorder="1" applyAlignment="1">
      <alignment horizontal="center" vertical="center"/>
    </xf>
    <xf numFmtId="2" fontId="6" fillId="11" borderId="49" xfId="0" applyNumberFormat="1" applyFont="1" applyFill="1" applyBorder="1" applyAlignment="1">
      <alignment horizontal="center" vertical="center" wrapText="1"/>
    </xf>
    <xf numFmtId="0" fontId="11" fillId="11" borderId="48" xfId="0" applyFont="1" applyFill="1" applyBorder="1" applyAlignment="1">
      <alignment horizontal="center" vertical="center" wrapText="1"/>
    </xf>
    <xf numFmtId="0" fontId="42" fillId="11" borderId="48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2" fontId="6" fillId="5" borderId="35" xfId="0" applyNumberFormat="1" applyFont="1" applyFill="1" applyBorder="1" applyAlignment="1">
      <alignment horizontal="center" vertical="center"/>
    </xf>
    <xf numFmtId="164" fontId="6" fillId="11" borderId="48" xfId="1" applyFont="1" applyFill="1" applyBorder="1" applyAlignment="1">
      <alignment horizontal="center" vertical="center"/>
    </xf>
    <xf numFmtId="0" fontId="11" fillId="12" borderId="48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 wrapText="1"/>
    </xf>
    <xf numFmtId="0" fontId="6" fillId="12" borderId="48" xfId="0" applyFont="1" applyFill="1" applyBorder="1" applyAlignment="1">
      <alignment horizontal="center" vertical="center"/>
    </xf>
    <xf numFmtId="2" fontId="6" fillId="12" borderId="48" xfId="0" applyNumberFormat="1" applyFont="1" applyFill="1" applyBorder="1" applyAlignment="1">
      <alignment horizontal="center" vertical="center"/>
    </xf>
    <xf numFmtId="0" fontId="42" fillId="11" borderId="4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11" fillId="13" borderId="48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2" fontId="6" fillId="11" borderId="29" xfId="0" applyNumberFormat="1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2" fontId="6" fillId="13" borderId="48" xfId="0" applyNumberFormat="1" applyFont="1" applyFill="1" applyBorder="1" applyAlignment="1">
      <alignment horizontal="center" vertical="center"/>
    </xf>
    <xf numFmtId="0" fontId="11" fillId="13" borderId="48" xfId="0" applyFont="1" applyFill="1" applyBorder="1" applyAlignment="1">
      <alignment horizontal="center" vertical="center" wrapText="1"/>
    </xf>
    <xf numFmtId="0" fontId="40" fillId="13" borderId="48" xfId="0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2" fontId="6" fillId="13" borderId="29" xfId="0" applyNumberFormat="1" applyFont="1" applyFill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  <xf numFmtId="2" fontId="6" fillId="3" borderId="48" xfId="0" applyNumberFormat="1" applyFont="1" applyFill="1" applyBorder="1" applyAlignment="1">
      <alignment horizontal="center" vertical="center"/>
    </xf>
    <xf numFmtId="2" fontId="11" fillId="11" borderId="48" xfId="0" applyNumberFormat="1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2" fontId="6" fillId="3" borderId="35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 wrapText="1"/>
    </xf>
    <xf numFmtId="0" fontId="36" fillId="10" borderId="50" xfId="0" applyFont="1" applyFill="1" applyBorder="1" applyAlignment="1">
      <alignment horizontal="left" vertical="center" indent="1"/>
    </xf>
    <xf numFmtId="0" fontId="36" fillId="10" borderId="4" xfId="0" applyFont="1" applyFill="1" applyBorder="1" applyAlignment="1">
      <alignment horizontal="center" vertical="center"/>
    </xf>
    <xf numFmtId="4" fontId="36" fillId="10" borderId="9" xfId="0" applyNumberFormat="1" applyFont="1" applyFill="1" applyBorder="1" applyAlignment="1">
      <alignment horizontal="center" vertical="center"/>
    </xf>
    <xf numFmtId="2" fontId="36" fillId="10" borderId="4" xfId="0" applyNumberFormat="1" applyFont="1" applyFill="1" applyBorder="1" applyAlignment="1">
      <alignment horizontal="center" vertical="center"/>
    </xf>
    <xf numFmtId="2" fontId="36" fillId="10" borderId="9" xfId="0" applyNumberFormat="1" applyFont="1" applyFill="1" applyBorder="1" applyAlignment="1">
      <alignment horizontal="center" vertical="center"/>
    </xf>
    <xf numFmtId="4" fontId="36" fillId="10" borderId="9" xfId="0" applyNumberFormat="1" applyFont="1" applyFill="1" applyBorder="1" applyAlignment="1">
      <alignment horizontal="right" vertical="center" indent="1"/>
    </xf>
    <xf numFmtId="4" fontId="16" fillId="10" borderId="9" xfId="0" applyNumberFormat="1" applyFont="1" applyFill="1" applyBorder="1" applyAlignment="1">
      <alignment horizontal="right" vertical="center" indent="1"/>
    </xf>
    <xf numFmtId="0" fontId="36" fillId="10" borderId="56" xfId="0" applyFont="1" applyFill="1" applyBorder="1" applyAlignment="1">
      <alignment horizontal="left" vertical="center" indent="1"/>
    </xf>
    <xf numFmtId="0" fontId="36" fillId="10" borderId="28" xfId="0" applyFont="1" applyFill="1" applyBorder="1" applyAlignment="1">
      <alignment horizontal="center" vertical="center"/>
    </xf>
    <xf numFmtId="4" fontId="36" fillId="10" borderId="57" xfId="0" applyNumberFormat="1" applyFont="1" applyFill="1" applyBorder="1" applyAlignment="1">
      <alignment horizontal="center" vertical="center"/>
    </xf>
    <xf numFmtId="2" fontId="36" fillId="10" borderId="52" xfId="0" applyNumberFormat="1" applyFont="1" applyFill="1" applyBorder="1" applyAlignment="1">
      <alignment horizontal="center" vertical="center"/>
    </xf>
    <xf numFmtId="2" fontId="36" fillId="10" borderId="53" xfId="0" applyNumberFormat="1" applyFont="1" applyFill="1" applyBorder="1" applyAlignment="1">
      <alignment horizontal="center" vertical="center"/>
    </xf>
    <xf numFmtId="4" fontId="36" fillId="10" borderId="57" xfId="0" applyNumberFormat="1" applyFont="1" applyFill="1" applyBorder="1" applyAlignment="1">
      <alignment horizontal="right" vertical="center" indent="1"/>
    </xf>
    <xf numFmtId="4" fontId="16" fillId="10" borderId="57" xfId="0" applyNumberFormat="1" applyFont="1" applyFill="1" applyBorder="1" applyAlignment="1">
      <alignment horizontal="right" vertical="center" indent="1"/>
    </xf>
    <xf numFmtId="0" fontId="36" fillId="10" borderId="52" xfId="0" applyFont="1" applyFill="1" applyBorder="1" applyAlignment="1">
      <alignment horizontal="center" vertical="center"/>
    </xf>
    <xf numFmtId="4" fontId="36" fillId="10" borderId="53" xfId="0" applyNumberFormat="1" applyFont="1" applyFill="1" applyBorder="1" applyAlignment="1">
      <alignment horizontal="center" vertical="center"/>
    </xf>
    <xf numFmtId="0" fontId="36" fillId="10" borderId="51" xfId="0" applyFont="1" applyFill="1" applyBorder="1" applyAlignment="1">
      <alignment horizontal="left" vertical="center" indent="1"/>
    </xf>
    <xf numFmtId="4" fontId="36" fillId="10" borderId="53" xfId="0" applyNumberFormat="1" applyFont="1" applyFill="1" applyBorder="1" applyAlignment="1">
      <alignment horizontal="right" vertical="center" indent="1"/>
    </xf>
    <xf numFmtId="4" fontId="36" fillId="10" borderId="52" xfId="0" applyNumberFormat="1" applyFont="1" applyFill="1" applyBorder="1" applyAlignment="1">
      <alignment horizontal="center" vertical="center"/>
    </xf>
    <xf numFmtId="49" fontId="36" fillId="10" borderId="53" xfId="0" applyNumberFormat="1" applyFont="1" applyFill="1" applyBorder="1" applyAlignment="1">
      <alignment horizontal="center" vertical="center"/>
    </xf>
    <xf numFmtId="4" fontId="16" fillId="10" borderId="53" xfId="0" applyNumberFormat="1" applyFont="1" applyFill="1" applyBorder="1" applyAlignment="1">
      <alignment horizontal="center" vertical="center"/>
    </xf>
    <xf numFmtId="49" fontId="36" fillId="10" borderId="53" xfId="0" applyNumberFormat="1" applyFont="1" applyFill="1" applyBorder="1" applyAlignment="1">
      <alignment horizontal="right" vertical="center" indent="1"/>
    </xf>
    <xf numFmtId="0" fontId="36" fillId="10" borderId="10" xfId="0" applyFont="1" applyFill="1" applyBorder="1" applyAlignment="1">
      <alignment horizontal="center" vertical="center"/>
    </xf>
    <xf numFmtId="4" fontId="36" fillId="10" borderId="12" xfId="0" applyNumberFormat="1" applyFont="1" applyFill="1" applyBorder="1" applyAlignment="1">
      <alignment horizontal="center" vertical="center"/>
    </xf>
    <xf numFmtId="2" fontId="36" fillId="10" borderId="10" xfId="0" applyNumberFormat="1" applyFont="1" applyFill="1" applyBorder="1" applyAlignment="1">
      <alignment horizontal="center" vertical="center"/>
    </xf>
    <xf numFmtId="2" fontId="36" fillId="10" borderId="12" xfId="0" applyNumberFormat="1" applyFont="1" applyFill="1" applyBorder="1" applyAlignment="1">
      <alignment horizontal="center" vertical="center"/>
    </xf>
    <xf numFmtId="4" fontId="36" fillId="10" borderId="12" xfId="0" applyNumberFormat="1" applyFont="1" applyFill="1" applyBorder="1" applyAlignment="1">
      <alignment horizontal="right" vertical="center" indent="1"/>
    </xf>
    <xf numFmtId="0" fontId="36" fillId="15" borderId="50" xfId="0" applyFont="1" applyFill="1" applyBorder="1" applyAlignment="1">
      <alignment horizontal="left" vertical="center"/>
    </xf>
    <xf numFmtId="0" fontId="36" fillId="15" borderId="56" xfId="0" applyFont="1" applyFill="1" applyBorder="1" applyAlignment="1">
      <alignment horizontal="left" vertical="center"/>
    </xf>
    <xf numFmtId="0" fontId="16" fillId="15" borderId="28" xfId="0" applyFont="1" applyFill="1" applyBorder="1" applyAlignment="1">
      <alignment horizontal="center" vertical="center"/>
    </xf>
    <xf numFmtId="0" fontId="16" fillId="15" borderId="57" xfId="0" applyFont="1" applyFill="1" applyBorder="1" applyAlignment="1">
      <alignment horizontal="center" vertical="center"/>
    </xf>
    <xf numFmtId="0" fontId="36" fillId="15" borderId="51" xfId="0" applyFont="1" applyFill="1" applyBorder="1" applyAlignment="1">
      <alignment horizontal="left" vertical="center"/>
    </xf>
    <xf numFmtId="0" fontId="36" fillId="15" borderId="54" xfId="0" applyFont="1" applyFill="1" applyBorder="1" applyAlignment="1">
      <alignment horizontal="left" vertical="center"/>
    </xf>
    <xf numFmtId="0" fontId="36" fillId="15" borderId="10" xfId="0" applyFont="1" applyFill="1" applyBorder="1" applyAlignment="1">
      <alignment horizontal="center" vertical="center"/>
    </xf>
    <xf numFmtId="0" fontId="36" fillId="15" borderId="12" xfId="0" applyFont="1" applyFill="1" applyBorder="1" applyAlignment="1">
      <alignment horizontal="center" vertical="center"/>
    </xf>
    <xf numFmtId="2" fontId="36" fillId="15" borderId="12" xfId="0" applyNumberFormat="1" applyFont="1" applyFill="1" applyBorder="1" applyAlignment="1">
      <alignment horizontal="center" vertical="center"/>
    </xf>
    <xf numFmtId="0" fontId="36" fillId="16" borderId="50" xfId="0" applyFont="1" applyFill="1" applyBorder="1" applyAlignment="1">
      <alignment horizontal="left" vertical="center"/>
    </xf>
    <xf numFmtId="0" fontId="36" fillId="16" borderId="51" xfId="0" applyFont="1" applyFill="1" applyBorder="1" applyAlignment="1">
      <alignment horizontal="left" vertical="center"/>
    </xf>
    <xf numFmtId="0" fontId="36" fillId="16" borderId="67" xfId="0" applyFont="1" applyFill="1" applyBorder="1" applyAlignment="1">
      <alignment horizontal="left" vertical="center" indent="1"/>
    </xf>
    <xf numFmtId="0" fontId="36" fillId="16" borderId="68" xfId="0" applyFont="1" applyFill="1" applyBorder="1" applyAlignment="1">
      <alignment horizontal="center" vertical="center"/>
    </xf>
    <xf numFmtId="4" fontId="36" fillId="16" borderId="69" xfId="0" applyNumberFormat="1" applyFont="1" applyFill="1" applyBorder="1" applyAlignment="1">
      <alignment horizontal="right" vertical="center" indent="1"/>
    </xf>
    <xf numFmtId="0" fontId="36" fillId="17" borderId="30" xfId="0" applyFont="1" applyFill="1" applyBorder="1" applyAlignment="1">
      <alignment horizontal="left" vertical="center"/>
    </xf>
    <xf numFmtId="0" fontId="36" fillId="17" borderId="4" xfId="0" applyFont="1" applyFill="1" applyBorder="1" applyAlignment="1">
      <alignment horizontal="center" vertical="center"/>
    </xf>
    <xf numFmtId="4" fontId="36" fillId="17" borderId="9" xfId="0" applyNumberFormat="1" applyFont="1" applyFill="1" applyBorder="1" applyAlignment="1">
      <alignment horizontal="right" vertical="center" indent="1"/>
    </xf>
    <xf numFmtId="0" fontId="36" fillId="17" borderId="45" xfId="0" applyFont="1" applyFill="1" applyBorder="1" applyAlignment="1">
      <alignment horizontal="left" vertical="center"/>
    </xf>
    <xf numFmtId="0" fontId="36" fillId="17" borderId="52" xfId="0" applyFont="1" applyFill="1" applyBorder="1" applyAlignment="1">
      <alignment horizontal="center" vertical="center"/>
    </xf>
    <xf numFmtId="4" fontId="36" fillId="17" borderId="53" xfId="0" applyNumberFormat="1" applyFont="1" applyFill="1" applyBorder="1" applyAlignment="1">
      <alignment horizontal="right" vertical="center" indent="1"/>
    </xf>
    <xf numFmtId="0" fontId="36" fillId="17" borderId="62" xfId="0" applyFont="1" applyFill="1" applyBorder="1" applyAlignment="1">
      <alignment horizontal="left" vertical="center" indent="1"/>
    </xf>
    <xf numFmtId="0" fontId="36" fillId="17" borderId="68" xfId="0" applyFont="1" applyFill="1" applyBorder="1" applyAlignment="1">
      <alignment horizontal="center" vertical="center"/>
    </xf>
    <xf numFmtId="4" fontId="36" fillId="17" borderId="69" xfId="0" applyNumberFormat="1" applyFont="1" applyFill="1" applyBorder="1" applyAlignment="1">
      <alignment horizontal="center" vertical="center"/>
    </xf>
    <xf numFmtId="0" fontId="36" fillId="17" borderId="68" xfId="0" applyFont="1" applyFill="1" applyBorder="1" applyAlignment="1">
      <alignment vertical="center"/>
    </xf>
    <xf numFmtId="4" fontId="36" fillId="17" borderId="69" xfId="0" applyNumberFormat="1" applyFont="1" applyFill="1" applyBorder="1" applyAlignment="1">
      <alignment horizontal="right" vertical="center" indent="1"/>
    </xf>
    <xf numFmtId="4" fontId="36" fillId="17" borderId="12" xfId="0" applyNumberFormat="1" applyFont="1" applyFill="1" applyBorder="1" applyAlignment="1">
      <alignment horizontal="right" vertical="center" indent="1"/>
    </xf>
    <xf numFmtId="0" fontId="36" fillId="17" borderId="10" xfId="0" applyFont="1" applyFill="1" applyBorder="1" applyAlignment="1">
      <alignment horizontal="center" vertical="center"/>
    </xf>
    <xf numFmtId="0" fontId="41" fillId="0" borderId="63" xfId="0" applyFont="1" applyBorder="1"/>
    <xf numFmtId="0" fontId="40" fillId="0" borderId="0" xfId="0" applyFont="1"/>
    <xf numFmtId="0" fontId="6" fillId="14" borderId="10" xfId="0" applyFont="1" applyFill="1" applyBorder="1" applyAlignment="1">
      <alignment vertical="center"/>
    </xf>
    <xf numFmtId="0" fontId="6" fillId="14" borderId="12" xfId="0" applyFont="1" applyFill="1" applyBorder="1" applyAlignment="1">
      <alignment vertical="center"/>
    </xf>
    <xf numFmtId="0" fontId="6" fillId="14" borderId="11" xfId="0" applyFont="1" applyFill="1" applyBorder="1" applyAlignment="1">
      <alignment vertical="center"/>
    </xf>
    <xf numFmtId="0" fontId="6" fillId="14" borderId="61" xfId="0" applyFont="1" applyFill="1" applyBorder="1" applyAlignment="1">
      <alignment vertical="center"/>
    </xf>
    <xf numFmtId="0" fontId="6" fillId="14" borderId="12" xfId="0" applyFont="1" applyFill="1" applyBorder="1" applyAlignment="1">
      <alignment vertical="center" wrapText="1"/>
    </xf>
    <xf numFmtId="0" fontId="36" fillId="10" borderId="29" xfId="0" applyFont="1" applyFill="1" applyBorder="1" applyAlignment="1">
      <alignment horizontal="left" vertical="center" indent="1"/>
    </xf>
    <xf numFmtId="0" fontId="36" fillId="10" borderId="32" xfId="0" applyFont="1" applyFill="1" applyBorder="1" applyAlignment="1">
      <alignment horizontal="center" vertical="center"/>
    </xf>
    <xf numFmtId="2" fontId="36" fillId="10" borderId="33" xfId="0" applyNumberFormat="1" applyFont="1" applyFill="1" applyBorder="1" applyAlignment="1">
      <alignment horizontal="center" vertical="center"/>
    </xf>
    <xf numFmtId="0" fontId="36" fillId="10" borderId="62" xfId="0" applyFont="1" applyFill="1" applyBorder="1" applyAlignment="1">
      <alignment vertical="center"/>
    </xf>
    <xf numFmtId="0" fontId="36" fillId="10" borderId="57" xfId="0" applyFont="1" applyFill="1" applyBorder="1" applyAlignment="1">
      <alignment vertical="center"/>
    </xf>
    <xf numFmtId="2" fontId="36" fillId="10" borderId="28" xfId="0" applyNumberFormat="1" applyFont="1" applyFill="1" applyBorder="1" applyAlignment="1">
      <alignment horizontal="center" vertical="center" wrapText="1"/>
    </xf>
    <xf numFmtId="2" fontId="36" fillId="10" borderId="57" xfId="0" applyNumberFormat="1" applyFont="1" applyFill="1" applyBorder="1" applyAlignment="1">
      <alignment horizontal="center" vertical="center" wrapText="1"/>
    </xf>
    <xf numFmtId="2" fontId="36" fillId="10" borderId="62" xfId="0" applyNumberFormat="1" applyFont="1" applyFill="1" applyBorder="1" applyAlignment="1">
      <alignment horizontal="center" vertical="center" wrapText="1"/>
    </xf>
    <xf numFmtId="0" fontId="36" fillId="10" borderId="48" xfId="0" applyFont="1" applyFill="1" applyBorder="1" applyAlignment="1">
      <alignment horizontal="left" vertical="center" indent="1"/>
    </xf>
    <xf numFmtId="2" fontId="36" fillId="10" borderId="59" xfId="0" applyNumberFormat="1" applyFont="1" applyFill="1" applyBorder="1" applyAlignment="1">
      <alignment horizontal="center" vertical="center" wrapText="1"/>
    </xf>
    <xf numFmtId="2" fontId="36" fillId="10" borderId="53" xfId="0" applyNumberFormat="1" applyFont="1" applyFill="1" applyBorder="1" applyAlignment="1">
      <alignment horizontal="center" vertical="center" wrapText="1"/>
    </xf>
    <xf numFmtId="0" fontId="36" fillId="10" borderId="62" xfId="0" applyFont="1" applyFill="1" applyBorder="1" applyAlignment="1">
      <alignment horizontal="left" vertical="center" indent="1"/>
    </xf>
    <xf numFmtId="0" fontId="36" fillId="10" borderId="59" xfId="0" applyFont="1" applyFill="1" applyBorder="1" applyAlignment="1">
      <alignment horizontal="left" vertical="center" indent="1"/>
    </xf>
    <xf numFmtId="2" fontId="36" fillId="10" borderId="47" xfId="0" applyNumberFormat="1" applyFont="1" applyFill="1" applyBorder="1" applyAlignment="1">
      <alignment horizontal="center" vertical="center"/>
    </xf>
    <xf numFmtId="0" fontId="36" fillId="10" borderId="59" xfId="0" applyFont="1" applyFill="1" applyBorder="1" applyAlignment="1">
      <alignment vertical="center"/>
    </xf>
    <xf numFmtId="0" fontId="36" fillId="10" borderId="53" xfId="0" applyFont="1" applyFill="1" applyBorder="1" applyAlignment="1">
      <alignment vertical="center"/>
    </xf>
    <xf numFmtId="2" fontId="36" fillId="10" borderId="52" xfId="0" applyNumberFormat="1" applyFont="1" applyFill="1" applyBorder="1" applyAlignment="1">
      <alignment horizontal="center" vertical="center" wrapText="1"/>
    </xf>
    <xf numFmtId="49" fontId="36" fillId="10" borderId="53" xfId="0" applyNumberFormat="1" applyFont="1" applyFill="1" applyBorder="1" applyAlignment="1">
      <alignment horizontal="center" vertical="center" wrapText="1"/>
    </xf>
    <xf numFmtId="49" fontId="36" fillId="10" borderId="59" xfId="0" applyNumberFormat="1" applyFont="1" applyFill="1" applyBorder="1" applyAlignment="1">
      <alignment horizontal="center" vertical="center" wrapText="1"/>
    </xf>
    <xf numFmtId="0" fontId="36" fillId="10" borderId="59" xfId="0" applyFont="1" applyFill="1" applyBorder="1" applyAlignment="1">
      <alignment horizontal="center" vertical="center"/>
    </xf>
    <xf numFmtId="0" fontId="36" fillId="10" borderId="52" xfId="0" applyFont="1" applyFill="1" applyBorder="1" applyAlignment="1">
      <alignment horizontal="center" vertical="center" wrapText="1"/>
    </xf>
    <xf numFmtId="0" fontId="36" fillId="10" borderId="53" xfId="0" applyFont="1" applyFill="1" applyBorder="1" applyAlignment="1">
      <alignment horizontal="center" vertical="center" wrapText="1"/>
    </xf>
    <xf numFmtId="0" fontId="36" fillId="10" borderId="60" xfId="0" applyFont="1" applyFill="1" applyBorder="1" applyAlignment="1">
      <alignment horizontal="left" vertical="center" indent="1"/>
    </xf>
    <xf numFmtId="2" fontId="36" fillId="10" borderId="43" xfId="0" applyNumberFormat="1" applyFont="1" applyFill="1" applyBorder="1" applyAlignment="1">
      <alignment horizontal="center" vertical="center"/>
    </xf>
    <xf numFmtId="0" fontId="36" fillId="10" borderId="61" xfId="0" applyFont="1" applyFill="1" applyBorder="1" applyAlignment="1">
      <alignment horizontal="center" vertical="center"/>
    </xf>
    <xf numFmtId="2" fontId="36" fillId="10" borderId="12" xfId="0" applyNumberFormat="1" applyFont="1" applyFill="1" applyBorder="1" applyAlignment="1">
      <alignment horizontal="center" vertical="center" wrapText="1"/>
    </xf>
    <xf numFmtId="2" fontId="36" fillId="10" borderId="10" xfId="0" applyNumberFormat="1" applyFont="1" applyFill="1" applyBorder="1" applyAlignment="1">
      <alignment horizontal="center" vertical="center" wrapText="1"/>
    </xf>
    <xf numFmtId="49" fontId="36" fillId="10" borderId="12" xfId="0" applyNumberFormat="1" applyFont="1" applyFill="1" applyBorder="1" applyAlignment="1">
      <alignment horizontal="center" vertical="center" wrapText="1"/>
    </xf>
    <xf numFmtId="49" fontId="36" fillId="10" borderId="61" xfId="0" applyNumberFormat="1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vertical="center"/>
    </xf>
    <xf numFmtId="0" fontId="36" fillId="15" borderId="45" xfId="0" applyFont="1" applyFill="1" applyBorder="1" applyAlignment="1">
      <alignment vertical="center"/>
    </xf>
    <xf numFmtId="0" fontId="36" fillId="15" borderId="36" xfId="0" applyFont="1" applyFill="1" applyBorder="1" applyAlignment="1">
      <alignment horizontal="left" vertical="center" indent="1"/>
    </xf>
    <xf numFmtId="4" fontId="36" fillId="15" borderId="12" xfId="0" applyNumberFormat="1" applyFont="1" applyFill="1" applyBorder="1" applyAlignment="1">
      <alignment horizontal="center" vertical="center"/>
    </xf>
    <xf numFmtId="4" fontId="36" fillId="15" borderId="10" xfId="0" applyNumberFormat="1" applyFont="1" applyFill="1" applyBorder="1" applyAlignment="1">
      <alignment horizontal="center" vertical="center"/>
    </xf>
    <xf numFmtId="2" fontId="36" fillId="15" borderId="10" xfId="0" applyNumberFormat="1" applyFont="1" applyFill="1" applyBorder="1" applyAlignment="1">
      <alignment horizontal="center" vertical="center"/>
    </xf>
    <xf numFmtId="0" fontId="36" fillId="15" borderId="12" xfId="0" applyFont="1" applyFill="1" applyBorder="1" applyAlignment="1">
      <alignment horizontal="center" vertical="center" wrapText="1"/>
    </xf>
    <xf numFmtId="0" fontId="36" fillId="16" borderId="62" xfId="0" applyFont="1" applyFill="1" applyBorder="1" applyAlignment="1">
      <alignment horizontal="left" vertical="center" indent="1"/>
    </xf>
    <xf numFmtId="0" fontId="36" fillId="16" borderId="4" xfId="0" applyFont="1" applyFill="1" applyBorder="1" applyAlignment="1">
      <alignment horizontal="center" vertical="center"/>
    </xf>
    <xf numFmtId="4" fontId="36" fillId="16" borderId="9" xfId="0" applyNumberFormat="1" applyFont="1" applyFill="1" applyBorder="1" applyAlignment="1">
      <alignment horizontal="center" vertical="center"/>
    </xf>
    <xf numFmtId="4" fontId="36" fillId="16" borderId="4" xfId="0" applyNumberFormat="1" applyFont="1" applyFill="1" applyBorder="1" applyAlignment="1">
      <alignment horizontal="center" vertical="center"/>
    </xf>
    <xf numFmtId="2" fontId="36" fillId="16" borderId="4" xfId="0" applyNumberFormat="1" applyFont="1" applyFill="1" applyBorder="1" applyAlignment="1">
      <alignment horizontal="center" vertical="center" wrapText="1"/>
    </xf>
    <xf numFmtId="2" fontId="36" fillId="16" borderId="9" xfId="0" applyNumberFormat="1" applyFont="1" applyFill="1" applyBorder="1" applyAlignment="1">
      <alignment horizontal="center" vertical="center" wrapText="1"/>
    </xf>
    <xf numFmtId="2" fontId="36" fillId="16" borderId="70" xfId="0" applyNumberFormat="1" applyFont="1" applyFill="1" applyBorder="1" applyAlignment="1">
      <alignment horizontal="center" vertical="center" wrapText="1"/>
    </xf>
    <xf numFmtId="0" fontId="36" fillId="16" borderId="9" xfId="0" applyFont="1" applyFill="1" applyBorder="1" applyAlignment="1">
      <alignment horizontal="center" vertical="center"/>
    </xf>
    <xf numFmtId="0" fontId="36" fillId="16" borderId="45" xfId="0" applyFont="1" applyFill="1" applyBorder="1" applyAlignment="1">
      <alignment horizontal="left" vertical="center" indent="1"/>
    </xf>
    <xf numFmtId="0" fontId="36" fillId="16" borderId="52" xfId="0" applyFont="1" applyFill="1" applyBorder="1" applyAlignment="1">
      <alignment horizontal="center" vertical="center"/>
    </xf>
    <xf numFmtId="4" fontId="36" fillId="16" borderId="53" xfId="0" applyNumberFormat="1" applyFont="1" applyFill="1" applyBorder="1" applyAlignment="1">
      <alignment horizontal="center" vertical="center"/>
    </xf>
    <xf numFmtId="4" fontId="36" fillId="16" borderId="52" xfId="0" applyNumberFormat="1" applyFont="1" applyFill="1" applyBorder="1" applyAlignment="1">
      <alignment horizontal="center" vertical="center"/>
    </xf>
    <xf numFmtId="2" fontId="36" fillId="16" borderId="52" xfId="0" applyNumberFormat="1" applyFont="1" applyFill="1" applyBorder="1" applyAlignment="1">
      <alignment horizontal="center" vertical="center" wrapText="1"/>
    </xf>
    <xf numFmtId="2" fontId="36" fillId="16" borderId="53" xfId="0" applyNumberFormat="1" applyFont="1" applyFill="1" applyBorder="1" applyAlignment="1">
      <alignment horizontal="center" vertical="center" wrapText="1"/>
    </xf>
    <xf numFmtId="0" fontId="36" fillId="16" borderId="53" xfId="0" applyFont="1" applyFill="1" applyBorder="1" applyAlignment="1">
      <alignment horizontal="center" vertical="center"/>
    </xf>
    <xf numFmtId="0" fontId="36" fillId="16" borderId="61" xfId="0" applyFont="1" applyFill="1" applyBorder="1" applyAlignment="1">
      <alignment horizontal="left" vertical="center" indent="1"/>
    </xf>
    <xf numFmtId="0" fontId="36" fillId="16" borderId="10" xfId="0" applyFont="1" applyFill="1" applyBorder="1" applyAlignment="1">
      <alignment horizontal="center" vertical="center"/>
    </xf>
    <xf numFmtId="4" fontId="36" fillId="16" borderId="12" xfId="0" applyNumberFormat="1" applyFont="1" applyFill="1" applyBorder="1" applyAlignment="1">
      <alignment horizontal="center" vertical="center"/>
    </xf>
    <xf numFmtId="4" fontId="36" fillId="16" borderId="10" xfId="0" applyNumberFormat="1" applyFont="1" applyFill="1" applyBorder="1" applyAlignment="1">
      <alignment horizontal="center" vertical="center"/>
    </xf>
    <xf numFmtId="0" fontId="36" fillId="16" borderId="12" xfId="0" applyFont="1" applyFill="1" applyBorder="1" applyAlignment="1">
      <alignment vertical="center"/>
    </xf>
    <xf numFmtId="0" fontId="36" fillId="16" borderId="10" xfId="0" applyFont="1" applyFill="1" applyBorder="1" applyAlignment="1">
      <alignment horizontal="center" vertical="center" wrapText="1"/>
    </xf>
    <xf numFmtId="0" fontId="36" fillId="16" borderId="12" xfId="0" applyFont="1" applyFill="1" applyBorder="1" applyAlignment="1">
      <alignment horizontal="center" vertical="center" wrapText="1"/>
    </xf>
    <xf numFmtId="0" fontId="36" fillId="16" borderId="61" xfId="0" applyFont="1" applyFill="1" applyBorder="1" applyAlignment="1">
      <alignment horizontal="center" vertical="center"/>
    </xf>
    <xf numFmtId="49" fontId="36" fillId="16" borderId="12" xfId="0" applyNumberFormat="1" applyFont="1" applyFill="1" applyBorder="1" applyAlignment="1">
      <alignment horizontal="center" vertical="center" wrapText="1"/>
    </xf>
    <xf numFmtId="0" fontId="36" fillId="17" borderId="30" xfId="0" applyFont="1" applyFill="1" applyBorder="1" applyAlignment="1">
      <alignment vertical="center"/>
    </xf>
    <xf numFmtId="0" fontId="36" fillId="17" borderId="1" xfId="0" applyFont="1" applyFill="1" applyBorder="1" applyAlignment="1">
      <alignment horizontal="center" vertical="center"/>
    </xf>
    <xf numFmtId="2" fontId="36" fillId="17" borderId="3" xfId="0" applyNumberFormat="1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vertical="center"/>
    </xf>
    <xf numFmtId="0" fontId="36" fillId="17" borderId="3" xfId="0" applyFont="1" applyFill="1" applyBorder="1" applyAlignment="1">
      <alignment vertical="center"/>
    </xf>
    <xf numFmtId="0" fontId="44" fillId="14" borderId="10" xfId="0" applyFont="1" applyFill="1" applyBorder="1" applyAlignment="1">
      <alignment horizontal="center" vertical="center"/>
    </xf>
    <xf numFmtId="0" fontId="44" fillId="14" borderId="12" xfId="0" applyFont="1" applyFill="1" applyBorder="1" applyAlignment="1">
      <alignment horizontal="center" vertical="center"/>
    </xf>
    <xf numFmtId="0" fontId="44" fillId="14" borderId="42" xfId="0" applyFont="1" applyFill="1" applyBorder="1" applyAlignment="1">
      <alignment horizontal="center" vertical="center"/>
    </xf>
    <xf numFmtId="0" fontId="13" fillId="11" borderId="48" xfId="0" applyFont="1" applyFill="1" applyBorder="1" applyAlignment="1">
      <alignment horizontal="center" vertical="center"/>
    </xf>
    <xf numFmtId="2" fontId="11" fillId="11" borderId="49" xfId="0" applyNumberFormat="1" applyFont="1" applyFill="1" applyBorder="1" applyAlignment="1">
      <alignment vertical="center" wrapText="1"/>
    </xf>
    <xf numFmtId="0" fontId="11" fillId="11" borderId="48" xfId="0" applyFont="1" applyFill="1" applyBorder="1" applyAlignment="1">
      <alignment vertical="center" wrapText="1"/>
    </xf>
    <xf numFmtId="0" fontId="11" fillId="11" borderId="48" xfId="0" applyFont="1" applyFill="1" applyBorder="1" applyAlignment="1">
      <alignment vertical="center"/>
    </xf>
    <xf numFmtId="4" fontId="45" fillId="10" borderId="57" xfId="0" applyNumberFormat="1" applyFont="1" applyFill="1" applyBorder="1" applyAlignment="1">
      <alignment horizontal="center" vertical="center"/>
    </xf>
    <xf numFmtId="0" fontId="18" fillId="0" borderId="63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5" xfId="0" quotePrefix="1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4" fontId="29" fillId="4" borderId="11" xfId="0" applyNumberFormat="1" applyFont="1" applyFill="1" applyBorder="1" applyAlignment="1">
      <alignment horizontal="center" vertical="center" wrapText="1"/>
    </xf>
    <xf numFmtId="4" fontId="29" fillId="4" borderId="1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textRotation="90" wrapText="1"/>
    </xf>
    <xf numFmtId="0" fontId="11" fillId="5" borderId="18" xfId="0" applyFont="1" applyFill="1" applyBorder="1" applyAlignment="1">
      <alignment horizontal="center" vertical="center" textRotation="90"/>
    </xf>
    <xf numFmtId="0" fontId="11" fillId="5" borderId="23" xfId="0" applyFont="1" applyFill="1" applyBorder="1" applyAlignment="1">
      <alignment horizontal="center" vertical="center" textRotation="90"/>
    </xf>
    <xf numFmtId="0" fontId="11" fillId="5" borderId="24" xfId="0" applyFont="1" applyFill="1" applyBorder="1" applyAlignment="1">
      <alignment horizontal="center" vertical="center" textRotation="90"/>
    </xf>
    <xf numFmtId="0" fontId="11" fillId="5" borderId="28" xfId="0" applyFont="1" applyFill="1" applyBorder="1" applyAlignment="1">
      <alignment horizontal="center" vertical="center" textRotation="90"/>
    </xf>
    <xf numFmtId="0" fontId="11" fillId="5" borderId="29" xfId="0" applyFont="1" applyFill="1" applyBorder="1" applyAlignment="1">
      <alignment horizontal="center" vertical="center" textRotation="90"/>
    </xf>
    <xf numFmtId="0" fontId="7" fillId="5" borderId="19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4" fontId="7" fillId="4" borderId="40" xfId="0" applyNumberFormat="1" applyFont="1" applyFill="1" applyBorder="1" applyAlignment="1">
      <alignment horizontal="center" vertical="center" wrapText="1"/>
    </xf>
    <xf numFmtId="4" fontId="7" fillId="4" borderId="41" xfId="0" applyNumberFormat="1" applyFont="1" applyFill="1" applyBorder="1" applyAlignment="1">
      <alignment horizontal="center" vertical="center" wrapText="1"/>
    </xf>
    <xf numFmtId="4" fontId="7" fillId="4" borderId="42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textRotation="90" wrapText="1"/>
    </xf>
    <xf numFmtId="0" fontId="11" fillId="5" borderId="11" xfId="0" applyFont="1" applyFill="1" applyBorder="1" applyAlignment="1">
      <alignment horizontal="center" vertical="center" textRotation="90"/>
    </xf>
    <xf numFmtId="0" fontId="7" fillId="5" borderId="4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textRotation="90"/>
    </xf>
    <xf numFmtId="0" fontId="11" fillId="6" borderId="35" xfId="0" applyFont="1" applyFill="1" applyBorder="1" applyAlignment="1">
      <alignment horizontal="center" vertical="center" textRotation="90"/>
    </xf>
    <xf numFmtId="0" fontId="11" fillId="6" borderId="23" xfId="0" applyFont="1" applyFill="1" applyBorder="1" applyAlignment="1">
      <alignment horizontal="center" vertical="center" textRotation="90"/>
    </xf>
    <xf numFmtId="0" fontId="11" fillId="6" borderId="24" xfId="0" applyFont="1" applyFill="1" applyBorder="1" applyAlignment="1">
      <alignment horizontal="center" vertical="center" textRotation="90"/>
    </xf>
    <xf numFmtId="0" fontId="11" fillId="6" borderId="28" xfId="0" applyFont="1" applyFill="1" applyBorder="1" applyAlignment="1">
      <alignment horizontal="center" vertical="center" textRotation="90"/>
    </xf>
    <xf numFmtId="0" fontId="11" fillId="6" borderId="29" xfId="0" applyFont="1" applyFill="1" applyBorder="1" applyAlignment="1">
      <alignment horizontal="center" vertical="center" textRotation="90"/>
    </xf>
    <xf numFmtId="0" fontId="13" fillId="6" borderId="36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/>
    </xf>
    <xf numFmtId="2" fontId="7" fillId="8" borderId="45" xfId="0" applyNumberFormat="1" applyFont="1" applyFill="1" applyBorder="1" applyAlignment="1">
      <alignment horizontal="center" vertical="center"/>
    </xf>
    <xf numFmtId="2" fontId="7" fillId="8" borderId="46" xfId="0" applyNumberFormat="1" applyFont="1" applyFill="1" applyBorder="1" applyAlignment="1">
      <alignment horizontal="center" vertical="center"/>
    </xf>
    <xf numFmtId="2" fontId="7" fillId="8" borderId="47" xfId="0" applyNumberFormat="1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left" vertical="center" indent="1"/>
    </xf>
    <xf numFmtId="0" fontId="13" fillId="7" borderId="35" xfId="0" applyFont="1" applyFill="1" applyBorder="1" applyAlignment="1">
      <alignment horizontal="left" vertical="center" indent="1"/>
    </xf>
    <xf numFmtId="0" fontId="13" fillId="8" borderId="34" xfId="0" applyFont="1" applyFill="1" applyBorder="1" applyAlignment="1">
      <alignment horizontal="left" vertical="center" indent="1"/>
    </xf>
    <xf numFmtId="0" fontId="13" fillId="8" borderId="35" xfId="0" applyFont="1" applyFill="1" applyBorder="1" applyAlignment="1">
      <alignment horizontal="left" vertical="center" indent="1"/>
    </xf>
    <xf numFmtId="0" fontId="13" fillId="7" borderId="17" xfId="0" applyFont="1" applyFill="1" applyBorder="1" applyAlignment="1">
      <alignment horizontal="left" vertical="center" indent="1"/>
    </xf>
    <xf numFmtId="0" fontId="13" fillId="7" borderId="18" xfId="0" applyFont="1" applyFill="1" applyBorder="1" applyAlignment="1">
      <alignment horizontal="left" vertical="center" indent="1"/>
    </xf>
    <xf numFmtId="0" fontId="7" fillId="7" borderId="6" xfId="0" quotePrefix="1" applyFont="1" applyFill="1" applyBorder="1" applyAlignment="1">
      <alignment horizontal="center" vertical="center"/>
    </xf>
    <xf numFmtId="0" fontId="7" fillId="7" borderId="7" xfId="0" quotePrefix="1" applyFont="1" applyFill="1" applyBorder="1" applyAlignment="1">
      <alignment horizontal="center" vertical="center"/>
    </xf>
    <xf numFmtId="0" fontId="7" fillId="7" borderId="8" xfId="0" quotePrefix="1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quotePrefix="1" applyFont="1" applyFill="1" applyBorder="1" applyAlignment="1">
      <alignment horizontal="center" vertical="center"/>
    </xf>
    <xf numFmtId="3" fontId="7" fillId="7" borderId="6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5" xfId="0" quotePrefix="1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8" borderId="35" xfId="0" quotePrefix="1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4" fontId="7" fillId="3" borderId="45" xfId="0" quotePrefix="1" applyNumberFormat="1" applyFont="1" applyFill="1" applyBorder="1" applyAlignment="1">
      <alignment horizontal="center" vertical="center" wrapText="1"/>
    </xf>
    <xf numFmtId="4" fontId="7" fillId="3" borderId="46" xfId="0" quotePrefix="1" applyNumberFormat="1" applyFont="1" applyFill="1" applyBorder="1" applyAlignment="1">
      <alignment horizontal="center" vertical="center" wrapText="1"/>
    </xf>
    <xf numFmtId="4" fontId="7" fillId="3" borderId="47" xfId="0" quotePrefix="1" applyNumberFormat="1" applyFont="1" applyFill="1" applyBorder="1" applyAlignment="1">
      <alignment horizontal="center" vertical="center" wrapText="1"/>
    </xf>
    <xf numFmtId="4" fontId="7" fillId="3" borderId="45" xfId="0" applyNumberFormat="1" applyFont="1" applyFill="1" applyBorder="1" applyAlignment="1">
      <alignment horizontal="center" vertical="center" wrapText="1"/>
    </xf>
    <xf numFmtId="4" fontId="7" fillId="3" borderId="46" xfId="0" applyNumberFormat="1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left" vertical="center" indent="1"/>
    </xf>
    <xf numFmtId="0" fontId="7" fillId="8" borderId="48" xfId="0" quotePrefix="1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2" fontId="7" fillId="8" borderId="48" xfId="0" applyNumberFormat="1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11" fillId="13" borderId="45" xfId="0" applyFont="1" applyFill="1" applyBorder="1" applyAlignment="1">
      <alignment horizontal="center" vertical="center" wrapText="1"/>
    </xf>
    <xf numFmtId="0" fontId="11" fillId="13" borderId="49" xfId="0" applyFont="1" applyFill="1" applyBorder="1" applyAlignment="1">
      <alignment horizontal="center" vertical="center" wrapText="1"/>
    </xf>
    <xf numFmtId="0" fontId="11" fillId="12" borderId="45" xfId="0" applyFont="1" applyFill="1" applyBorder="1" applyAlignment="1">
      <alignment horizontal="center" vertical="center" wrapText="1"/>
    </xf>
    <xf numFmtId="0" fontId="11" fillId="12" borderId="49" xfId="0" applyFont="1" applyFill="1" applyBorder="1" applyAlignment="1">
      <alignment horizontal="center" vertical="center" wrapText="1"/>
    </xf>
    <xf numFmtId="0" fontId="43" fillId="12" borderId="45" xfId="0" applyFont="1" applyFill="1" applyBorder="1" applyAlignment="1">
      <alignment horizontal="center" vertical="center"/>
    </xf>
    <xf numFmtId="0" fontId="43" fillId="12" borderId="49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1" fillId="9" borderId="45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28" fillId="14" borderId="18" xfId="0" applyFont="1" applyFill="1" applyBorder="1" applyAlignment="1">
      <alignment horizontal="center" vertical="center" textRotation="90" wrapText="1"/>
    </xf>
    <xf numFmtId="0" fontId="28" fillId="14" borderId="29" xfId="0" applyFont="1" applyFill="1" applyBorder="1" applyAlignment="1">
      <alignment horizontal="center" vertical="center" textRotation="90" wrapText="1"/>
    </xf>
    <xf numFmtId="0" fontId="21" fillId="14" borderId="50" xfId="0" applyFont="1" applyFill="1" applyBorder="1" applyAlignment="1">
      <alignment horizontal="center" vertical="center" wrapText="1"/>
    </xf>
    <xf numFmtId="0" fontId="21" fillId="14" borderId="51" xfId="0" applyFont="1" applyFill="1" applyBorder="1" applyAlignment="1">
      <alignment horizontal="center" vertical="center" wrapText="1"/>
    </xf>
    <xf numFmtId="0" fontId="21" fillId="14" borderId="54" xfId="0" applyFont="1" applyFill="1" applyBorder="1" applyAlignment="1">
      <alignment horizontal="center" vertical="center" wrapText="1"/>
    </xf>
    <xf numFmtId="0" fontId="28" fillId="14" borderId="21" xfId="0" applyFont="1" applyFill="1" applyBorder="1" applyAlignment="1">
      <alignment horizontal="center" vertical="center" textRotation="90" wrapText="1"/>
    </xf>
    <xf numFmtId="0" fontId="28" fillId="14" borderId="32" xfId="0" applyFont="1" applyFill="1" applyBorder="1" applyAlignment="1">
      <alignment horizontal="center" vertical="center" textRotation="90" wrapText="1"/>
    </xf>
    <xf numFmtId="0" fontId="22" fillId="14" borderId="25" xfId="0" applyFont="1" applyFill="1" applyBorder="1" applyAlignment="1">
      <alignment horizontal="center" vertical="center" textRotation="90" wrapText="1"/>
    </xf>
    <xf numFmtId="0" fontId="22" fillId="14" borderId="0" xfId="0" applyFont="1" applyFill="1" applyAlignment="1">
      <alignment horizontal="center" vertical="center" textRotation="90" wrapText="1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14" borderId="18" xfId="0" applyFont="1" applyFill="1" applyBorder="1" applyAlignment="1">
      <alignment horizontal="center" vertical="center" textRotation="90" wrapText="1"/>
    </xf>
    <xf numFmtId="0" fontId="15" fillId="14" borderId="29" xfId="0" applyFont="1" applyFill="1" applyBorder="1" applyAlignment="1">
      <alignment horizontal="center" vertical="center" textRotation="90" wrapText="1"/>
    </xf>
    <xf numFmtId="4" fontId="7" fillId="17" borderId="18" xfId="0" applyNumberFormat="1" applyFont="1" applyFill="1" applyBorder="1" applyAlignment="1">
      <alignment horizontal="center" vertical="center" wrapText="1"/>
    </xf>
    <xf numFmtId="4" fontId="7" fillId="17" borderId="24" xfId="0" applyNumberFormat="1" applyFont="1" applyFill="1" applyBorder="1" applyAlignment="1">
      <alignment horizontal="center" vertical="center" wrapText="1"/>
    </xf>
    <xf numFmtId="4" fontId="7" fillId="17" borderId="29" xfId="0" applyNumberFormat="1" applyFont="1" applyFill="1" applyBorder="1" applyAlignment="1">
      <alignment horizontal="center" vertical="center" wrapText="1"/>
    </xf>
    <xf numFmtId="0" fontId="16" fillId="17" borderId="55" xfId="0" applyFont="1" applyFill="1" applyBorder="1" applyAlignment="1">
      <alignment horizontal="center" vertical="center"/>
    </xf>
    <xf numFmtId="0" fontId="16" fillId="17" borderId="14" xfId="0" applyFont="1" applyFill="1" applyBorder="1" applyAlignment="1">
      <alignment horizontal="center" vertical="center"/>
    </xf>
    <xf numFmtId="0" fontId="16" fillId="17" borderId="16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16" fillId="15" borderId="58" xfId="0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6" fillId="16" borderId="65" xfId="0" applyFont="1" applyFill="1" applyBorder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9" fillId="0" borderId="63" xfId="0" applyFont="1" applyBorder="1" applyAlignment="1">
      <alignment horizontal="right"/>
    </xf>
    <xf numFmtId="0" fontId="37" fillId="0" borderId="63" xfId="0" applyFont="1" applyBorder="1" applyAlignment="1">
      <alignment horizontal="right"/>
    </xf>
    <xf numFmtId="0" fontId="21" fillId="14" borderId="66" xfId="0" applyFont="1" applyFill="1" applyBorder="1" applyAlignment="1">
      <alignment horizontal="center" vertical="center" wrapText="1"/>
    </xf>
    <xf numFmtId="0" fontId="21" fillId="14" borderId="64" xfId="0" applyFont="1" applyFill="1" applyBorder="1" applyAlignment="1">
      <alignment horizontal="center" vertical="center" wrapText="1"/>
    </xf>
    <xf numFmtId="0" fontId="21" fillId="14" borderId="67" xfId="0" applyFont="1" applyFill="1" applyBorder="1" applyAlignment="1">
      <alignment horizontal="center" vertical="center" wrapText="1"/>
    </xf>
    <xf numFmtId="0" fontId="21" fillId="14" borderId="58" xfId="0" applyFont="1" applyFill="1" applyBorder="1" applyAlignment="1">
      <alignment horizontal="center" vertical="center" wrapText="1"/>
    </xf>
    <xf numFmtId="0" fontId="21" fillId="14" borderId="22" xfId="0" applyFont="1" applyFill="1" applyBorder="1" applyAlignment="1">
      <alignment horizontal="center" vertical="center" wrapText="1"/>
    </xf>
    <xf numFmtId="0" fontId="21" fillId="14" borderId="62" xfId="0" applyFont="1" applyFill="1" applyBorder="1" applyAlignment="1">
      <alignment horizontal="center" vertical="center" wrapText="1"/>
    </xf>
    <xf numFmtId="0" fontId="21" fillId="14" borderId="33" xfId="0" applyFont="1" applyFill="1" applyBorder="1" applyAlignment="1">
      <alignment horizontal="center" vertical="center" wrapText="1"/>
    </xf>
    <xf numFmtId="0" fontId="21" fillId="14" borderId="21" xfId="0" applyFont="1" applyFill="1" applyBorder="1" applyAlignment="1">
      <alignment horizontal="center" vertical="center" wrapText="1"/>
    </xf>
    <xf numFmtId="0" fontId="21" fillId="14" borderId="32" xfId="0" applyFont="1" applyFill="1" applyBorder="1" applyAlignment="1">
      <alignment horizontal="center" vertical="center" wrapText="1"/>
    </xf>
    <xf numFmtId="0" fontId="21" fillId="14" borderId="19" xfId="0" applyFont="1" applyFill="1" applyBorder="1" applyAlignment="1">
      <alignment horizontal="center" vertical="center" wrapText="1"/>
    </xf>
    <xf numFmtId="0" fontId="21" fillId="14" borderId="30" xfId="0" applyFont="1" applyFill="1" applyBorder="1" applyAlignment="1">
      <alignment horizontal="center" vertical="center" wrapText="1"/>
    </xf>
    <xf numFmtId="0" fontId="16" fillId="15" borderId="55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16" fillId="15" borderId="16" xfId="0" applyFont="1" applyFill="1" applyBorder="1" applyAlignment="1">
      <alignment horizontal="center" vertical="center"/>
    </xf>
    <xf numFmtId="0" fontId="16" fillId="16" borderId="55" xfId="0" applyFont="1" applyFill="1" applyBorder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  <xf numFmtId="0" fontId="16" fillId="16" borderId="16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14" fontId="9" fillId="0" borderId="63" xfId="0" applyNumberFormat="1" applyFont="1" applyBorder="1" applyAlignment="1">
      <alignment horizontal="right"/>
    </xf>
    <xf numFmtId="0" fontId="21" fillId="14" borderId="4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21" fillId="14" borderId="52" xfId="0" applyFont="1" applyFill="1" applyBorder="1" applyAlignment="1">
      <alignment horizontal="center" vertical="center" wrapText="1"/>
    </xf>
    <xf numFmtId="0" fontId="21" fillId="14" borderId="53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1" fillId="14" borderId="49" xfId="0" applyFont="1" applyFill="1" applyBorder="1" applyAlignment="1">
      <alignment horizontal="center" vertical="center" wrapText="1"/>
    </xf>
  </cellXfs>
  <cellStyles count="3">
    <cellStyle name="Dziesiętny 2" xfId="1" xr:uid="{E5D3CCF8-3F0F-4F5A-A724-1B29D99676D1}"/>
    <cellStyle name="Normalny" xfId="0" builtinId="0"/>
    <cellStyle name="Normalny 5" xfId="2" xr:uid="{EB374EE6-DAAC-47DF-B8B0-033AD1FC719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  <color rgb="FFFFFFCC"/>
      <color rgb="FF000000"/>
      <color rgb="FFD1EDFF"/>
      <color rgb="FFCDECFF"/>
      <color rgb="FFCCECFF"/>
      <color rgb="FFFFECB7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77367-8EB0-4C78-9419-82D0DCB75B9B}" name="Tabela1" displayName="Tabela1" ref="A2:D34" totalsRowShown="0" headerRowDxfId="8" dataDxfId="6" headerRowBorderDxfId="7" tableBorderDxfId="5" totalsRowBorderDxfId="4">
  <tableColumns count="4">
    <tableColumn id="1" xr3:uid="{00000000-0010-0000-0000-000001000000}" name="Usługa/firma   (zł/godz)" dataDxfId="3"/>
    <tableColumn id="4" xr3:uid="{00000000-0010-0000-0000-000004000000}" name="SKR Rybno" dataDxfId="2"/>
    <tableColumn id="5" xr3:uid="{00000000-0010-0000-0000-000005000000}" name="SKR Rudzienice (ceny netto)" dataDxfId="1"/>
    <tableColumn id="6" xr3:uid="{00000000-0010-0000-0000-000006000000}" name="Agroperfekt Kisielice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A78-A22D-4AE7-AA26-341054E6A9E3}">
  <dimension ref="A1:AV37"/>
  <sheetViews>
    <sheetView topLeftCell="A19" zoomScaleNormal="100" workbookViewId="0">
      <selection activeCell="D8" sqref="D8:T8"/>
    </sheetView>
  </sheetViews>
  <sheetFormatPr defaultColWidth="34.33203125" defaultRowHeight="13.8" x14ac:dyDescent="0.3"/>
  <cols>
    <col min="1" max="2" width="2" style="2" customWidth="1"/>
    <col min="3" max="3" width="7.109375" style="2" customWidth="1"/>
    <col min="4" max="9" width="2" style="2" customWidth="1"/>
    <col min="10" max="10" width="1.88671875" style="2" customWidth="1"/>
    <col min="11" max="11" width="2.6640625" style="2" hidden="1" customWidth="1"/>
    <col min="12" max="12" width="0.5546875" style="2" hidden="1" customWidth="1"/>
    <col min="13" max="15" width="2" style="2" customWidth="1"/>
    <col min="16" max="16" width="0.33203125" style="2" customWidth="1"/>
    <col min="17" max="17" width="1.44140625" style="2" hidden="1" customWidth="1"/>
    <col min="18" max="18" width="3.33203125" style="2" customWidth="1"/>
    <col min="19" max="47" width="2" style="2" customWidth="1"/>
    <col min="48" max="48" width="3" style="2" customWidth="1"/>
    <col min="49" max="104" width="2" style="2" customWidth="1"/>
    <col min="105" max="16384" width="34.33203125" style="2"/>
  </cols>
  <sheetData>
    <row r="1" spans="1:48" ht="16.8" thickBot="1" x14ac:dyDescent="0.45">
      <c r="A1" s="1" t="s">
        <v>0</v>
      </c>
      <c r="R1" s="372" t="s">
        <v>464</v>
      </c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</row>
    <row r="2" spans="1:48" s="3" customFormat="1" ht="68.25" customHeight="1" thickBot="1" x14ac:dyDescent="0.35">
      <c r="A2" s="383" t="s">
        <v>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73" t="s">
        <v>2</v>
      </c>
      <c r="T2" s="384"/>
      <c r="U2" s="384"/>
      <c r="V2" s="384"/>
      <c r="W2" s="373" t="s">
        <v>3</v>
      </c>
      <c r="X2" s="384"/>
      <c r="Y2" s="384"/>
      <c r="Z2" s="384"/>
      <c r="AA2" s="373" t="s">
        <v>4</v>
      </c>
      <c r="AB2" s="384"/>
      <c r="AC2" s="384"/>
      <c r="AD2" s="384"/>
      <c r="AE2" s="384"/>
      <c r="AF2" s="373" t="s">
        <v>5</v>
      </c>
      <c r="AG2" s="373"/>
      <c r="AH2" s="373"/>
      <c r="AI2" s="373"/>
      <c r="AJ2" s="373"/>
      <c r="AK2" s="373" t="s">
        <v>6</v>
      </c>
      <c r="AL2" s="373"/>
      <c r="AM2" s="373"/>
      <c r="AN2" s="373"/>
      <c r="AO2" s="373"/>
      <c r="AP2" s="373"/>
      <c r="AQ2" s="373" t="s">
        <v>7</v>
      </c>
      <c r="AR2" s="373"/>
      <c r="AS2" s="373"/>
      <c r="AT2" s="373"/>
      <c r="AU2" s="373"/>
      <c r="AV2" s="374"/>
    </row>
    <row r="3" spans="1:48" s="4" customFormat="1" ht="28.2" customHeight="1" x14ac:dyDescent="0.3">
      <c r="A3" s="375" t="s">
        <v>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7"/>
      <c r="T3" s="378"/>
      <c r="U3" s="378"/>
      <c r="V3" s="379"/>
      <c r="W3" s="377"/>
      <c r="X3" s="378"/>
      <c r="Y3" s="378"/>
      <c r="Z3" s="379"/>
      <c r="AA3" s="377"/>
      <c r="AB3" s="378"/>
      <c r="AC3" s="378"/>
      <c r="AD3" s="378"/>
      <c r="AE3" s="379"/>
      <c r="AF3" s="377">
        <v>2.06</v>
      </c>
      <c r="AG3" s="378"/>
      <c r="AH3" s="378"/>
      <c r="AI3" s="378"/>
      <c r="AJ3" s="379"/>
      <c r="AK3" s="377"/>
      <c r="AL3" s="378"/>
      <c r="AM3" s="378"/>
      <c r="AN3" s="378"/>
      <c r="AO3" s="378"/>
      <c r="AP3" s="379"/>
      <c r="AQ3" s="380"/>
      <c r="AR3" s="381"/>
      <c r="AS3" s="381"/>
      <c r="AT3" s="381"/>
      <c r="AU3" s="381"/>
      <c r="AV3" s="382"/>
    </row>
    <row r="4" spans="1:48" s="4" customFormat="1" ht="27" customHeight="1" x14ac:dyDescent="0.3">
      <c r="A4" s="503" t="s">
        <v>120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5"/>
      <c r="S4" s="62"/>
      <c r="T4" s="63"/>
      <c r="U4" s="63"/>
      <c r="V4" s="64"/>
      <c r="W4" s="62"/>
      <c r="X4" s="63"/>
      <c r="Y4" s="63"/>
      <c r="Z4" s="64"/>
      <c r="AA4" s="62"/>
      <c r="AB4" s="63"/>
      <c r="AC4" s="63"/>
      <c r="AD4" s="63"/>
      <c r="AE4" s="64"/>
      <c r="AF4" s="509">
        <v>2.0009999999999999</v>
      </c>
      <c r="AG4" s="510"/>
      <c r="AH4" s="510"/>
      <c r="AI4" s="510"/>
      <c r="AJ4" s="511"/>
      <c r="AK4" s="62"/>
      <c r="AL4" s="63"/>
      <c r="AM4" s="63"/>
      <c r="AN4" s="63"/>
      <c r="AO4" s="63"/>
      <c r="AP4" s="64"/>
      <c r="AQ4" s="506"/>
      <c r="AR4" s="507"/>
      <c r="AS4" s="507"/>
      <c r="AT4" s="507"/>
      <c r="AU4" s="507"/>
      <c r="AV4" s="508"/>
    </row>
    <row r="5" spans="1:48" s="4" customFormat="1" ht="60" customHeight="1" thickBot="1" x14ac:dyDescent="0.35">
      <c r="A5" s="428" t="s">
        <v>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30">
        <v>0.11</v>
      </c>
      <c r="T5" s="431"/>
      <c r="U5" s="431"/>
      <c r="V5" s="432"/>
      <c r="W5" s="433">
        <v>0.1</v>
      </c>
      <c r="X5" s="434"/>
      <c r="Y5" s="434"/>
      <c r="Z5" s="434"/>
      <c r="AA5" s="433" t="s">
        <v>247</v>
      </c>
      <c r="AB5" s="434"/>
      <c r="AC5" s="434"/>
      <c r="AD5" s="434"/>
      <c r="AE5" s="434"/>
      <c r="AF5" s="433">
        <v>2.02</v>
      </c>
      <c r="AG5" s="433"/>
      <c r="AH5" s="433"/>
      <c r="AI5" s="433"/>
      <c r="AJ5" s="433"/>
      <c r="AK5" s="433" t="s">
        <v>248</v>
      </c>
      <c r="AL5" s="433"/>
      <c r="AM5" s="433"/>
      <c r="AN5" s="433"/>
      <c r="AO5" s="433"/>
      <c r="AP5" s="433"/>
      <c r="AQ5" s="401" t="s">
        <v>249</v>
      </c>
      <c r="AR5" s="401"/>
      <c r="AS5" s="401"/>
      <c r="AT5" s="401"/>
      <c r="AU5" s="401"/>
      <c r="AV5" s="402"/>
    </row>
    <row r="6" spans="1:48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6.8" thickBot="1" x14ac:dyDescent="0.45">
      <c r="A7" s="5" t="s">
        <v>10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9"/>
      <c r="AR7" s="4"/>
      <c r="AS7" s="4"/>
      <c r="AT7" s="4"/>
      <c r="AU7" s="4"/>
      <c r="AV7" s="6"/>
    </row>
    <row r="8" spans="1:48" s="7" customFormat="1" ht="78.75" customHeight="1" thickBot="1" x14ac:dyDescent="0.35">
      <c r="A8" s="403" t="s">
        <v>11</v>
      </c>
      <c r="B8" s="404"/>
      <c r="C8" s="404"/>
      <c r="D8" s="405" t="s">
        <v>12</v>
      </c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7"/>
      <c r="U8" s="408" t="s">
        <v>13</v>
      </c>
      <c r="V8" s="409"/>
      <c r="W8" s="409"/>
      <c r="X8" s="409"/>
      <c r="Y8" s="409"/>
      <c r="Z8" s="409"/>
      <c r="AA8" s="409"/>
      <c r="AB8" s="405" t="s">
        <v>14</v>
      </c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10"/>
    </row>
    <row r="9" spans="1:48" ht="30" customHeight="1" x14ac:dyDescent="0.3">
      <c r="A9" s="411" t="s">
        <v>15</v>
      </c>
      <c r="B9" s="412"/>
      <c r="C9" s="412"/>
      <c r="D9" s="417" t="s">
        <v>16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  <c r="U9" s="420" t="s">
        <v>16</v>
      </c>
      <c r="V9" s="421"/>
      <c r="W9" s="421"/>
      <c r="X9" s="421"/>
      <c r="Y9" s="421"/>
      <c r="Z9" s="421"/>
      <c r="AA9" s="421"/>
      <c r="AB9" s="422" t="s">
        <v>141</v>
      </c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4"/>
    </row>
    <row r="10" spans="1:48" ht="30.75" customHeight="1" x14ac:dyDescent="0.3">
      <c r="A10" s="413"/>
      <c r="B10" s="414"/>
      <c r="C10" s="414"/>
      <c r="D10" s="425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7"/>
      <c r="U10" s="385"/>
      <c r="V10" s="386"/>
      <c r="W10" s="386"/>
      <c r="X10" s="386"/>
      <c r="Y10" s="386"/>
      <c r="Z10" s="386"/>
      <c r="AA10" s="386"/>
      <c r="AB10" s="387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92"/>
    </row>
    <row r="11" spans="1:48" ht="30" hidden="1" customHeight="1" x14ac:dyDescent="0.3">
      <c r="A11" s="413"/>
      <c r="B11" s="414"/>
      <c r="C11" s="414"/>
      <c r="D11" s="387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  <c r="U11" s="390" t="s">
        <v>17</v>
      </c>
      <c r="V11" s="391"/>
      <c r="W11" s="391"/>
      <c r="X11" s="391"/>
      <c r="Y11" s="391"/>
      <c r="Z11" s="391"/>
      <c r="AA11" s="391"/>
      <c r="AB11" s="387" t="s">
        <v>18</v>
      </c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92"/>
    </row>
    <row r="12" spans="1:48" ht="3" hidden="1" customHeight="1" x14ac:dyDescent="0.3">
      <c r="A12" s="415"/>
      <c r="B12" s="416"/>
      <c r="C12" s="416"/>
      <c r="D12" s="393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5"/>
      <c r="U12" s="396"/>
      <c r="V12" s="397"/>
      <c r="W12" s="397"/>
      <c r="X12" s="397"/>
      <c r="Y12" s="397"/>
      <c r="Z12" s="397"/>
      <c r="AA12" s="397"/>
      <c r="AB12" s="398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400"/>
    </row>
    <row r="13" spans="1:48" ht="28.5" customHeight="1" x14ac:dyDescent="0.3">
      <c r="A13" s="454" t="s">
        <v>19</v>
      </c>
      <c r="B13" s="455"/>
      <c r="C13" s="455"/>
      <c r="D13" s="460" t="s">
        <v>20</v>
      </c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2"/>
      <c r="U13" s="463" t="s">
        <v>21</v>
      </c>
      <c r="V13" s="463"/>
      <c r="W13" s="463"/>
      <c r="X13" s="463"/>
      <c r="Y13" s="463"/>
      <c r="Z13" s="463"/>
      <c r="AA13" s="463"/>
      <c r="AB13" s="464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6"/>
    </row>
    <row r="14" spans="1:48" ht="41.25" customHeight="1" x14ac:dyDescent="0.3">
      <c r="A14" s="456"/>
      <c r="B14" s="457"/>
      <c r="C14" s="457"/>
      <c r="D14" s="467" t="s">
        <v>387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9"/>
      <c r="U14" s="470" t="s">
        <v>369</v>
      </c>
      <c r="V14" s="471"/>
      <c r="W14" s="471"/>
      <c r="X14" s="471"/>
      <c r="Y14" s="471"/>
      <c r="Z14" s="471"/>
      <c r="AA14" s="471"/>
      <c r="AB14" s="467" t="s">
        <v>142</v>
      </c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72"/>
    </row>
    <row r="15" spans="1:48" ht="35.25" customHeight="1" x14ac:dyDescent="0.3">
      <c r="A15" s="456"/>
      <c r="B15" s="457"/>
      <c r="C15" s="457"/>
      <c r="D15" s="467" t="s">
        <v>388</v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9"/>
      <c r="U15" s="470" t="s">
        <v>370</v>
      </c>
      <c r="V15" s="471"/>
      <c r="W15" s="471"/>
      <c r="X15" s="471"/>
      <c r="Y15" s="471"/>
      <c r="Z15" s="471"/>
      <c r="AA15" s="471"/>
      <c r="AB15" s="467" t="s">
        <v>144</v>
      </c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72"/>
    </row>
    <row r="16" spans="1:48" ht="42" customHeight="1" x14ac:dyDescent="0.3">
      <c r="A16" s="458"/>
      <c r="B16" s="459"/>
      <c r="C16" s="459"/>
      <c r="D16" s="440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2"/>
      <c r="U16" s="443"/>
      <c r="V16" s="444"/>
      <c r="W16" s="444"/>
      <c r="X16" s="444"/>
      <c r="Y16" s="444"/>
      <c r="Z16" s="444"/>
      <c r="AA16" s="444"/>
      <c r="AB16" s="440" t="s">
        <v>143</v>
      </c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5"/>
    </row>
    <row r="17" spans="1:48" ht="57" customHeight="1" thickBot="1" x14ac:dyDescent="0.35">
      <c r="A17" s="446" t="s">
        <v>22</v>
      </c>
      <c r="B17" s="447"/>
      <c r="C17" s="447"/>
      <c r="D17" s="448" t="s">
        <v>386</v>
      </c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50"/>
      <c r="U17" s="451" t="s">
        <v>371</v>
      </c>
      <c r="V17" s="452"/>
      <c r="W17" s="452"/>
      <c r="X17" s="452"/>
      <c r="Y17" s="452"/>
      <c r="Z17" s="452"/>
      <c r="AA17" s="452"/>
      <c r="AB17" s="448" t="s">
        <v>16</v>
      </c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53"/>
    </row>
    <row r="18" spans="1:48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6.8" thickBot="1" x14ac:dyDescent="0.45">
      <c r="A19" s="5" t="s">
        <v>427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9"/>
      <c r="AR19" s="4"/>
      <c r="AS19" s="4"/>
      <c r="AT19" s="4"/>
      <c r="AU19" s="4"/>
      <c r="AV19" s="6"/>
    </row>
    <row r="20" spans="1:48" ht="18.75" customHeight="1" thickBot="1" x14ac:dyDescent="0.35">
      <c r="A20" s="435" t="s">
        <v>23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 t="s">
        <v>24</v>
      </c>
      <c r="N20" s="436"/>
      <c r="O20" s="436"/>
      <c r="P20" s="436"/>
      <c r="Q20" s="436"/>
      <c r="R20" s="436"/>
      <c r="S20" s="436" t="s">
        <v>25</v>
      </c>
      <c r="T20" s="436"/>
      <c r="U20" s="436"/>
      <c r="V20" s="436"/>
      <c r="W20" s="436"/>
      <c r="X20" s="436"/>
      <c r="Y20" s="436" t="s">
        <v>26</v>
      </c>
      <c r="Z20" s="436"/>
      <c r="AA20" s="436"/>
      <c r="AB20" s="436"/>
      <c r="AC20" s="436"/>
      <c r="AD20" s="436"/>
      <c r="AE20" s="436" t="s">
        <v>27</v>
      </c>
      <c r="AF20" s="436"/>
      <c r="AG20" s="436"/>
      <c r="AH20" s="436"/>
      <c r="AI20" s="436"/>
      <c r="AJ20" s="436"/>
      <c r="AK20" s="437" t="s">
        <v>28</v>
      </c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9"/>
    </row>
    <row r="21" spans="1:48" s="4" customFormat="1" ht="18.75" customHeight="1" x14ac:dyDescent="0.3">
      <c r="A21" s="481" t="s">
        <v>29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3"/>
      <c r="N21" s="484"/>
      <c r="O21" s="484"/>
      <c r="P21" s="484"/>
      <c r="Q21" s="484"/>
      <c r="R21" s="485"/>
      <c r="S21" s="486"/>
      <c r="T21" s="486"/>
      <c r="U21" s="486"/>
      <c r="V21" s="486"/>
      <c r="W21" s="486"/>
      <c r="X21" s="486"/>
      <c r="Y21" s="487"/>
      <c r="Z21" s="486"/>
      <c r="AA21" s="486"/>
      <c r="AB21" s="486"/>
      <c r="AC21" s="486"/>
      <c r="AD21" s="486"/>
      <c r="AE21" s="488" t="s">
        <v>372</v>
      </c>
      <c r="AF21" s="489"/>
      <c r="AG21" s="489"/>
      <c r="AH21" s="489"/>
      <c r="AI21" s="489"/>
      <c r="AJ21" s="490"/>
      <c r="AK21" s="491" t="s">
        <v>373</v>
      </c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3"/>
    </row>
    <row r="22" spans="1:48" s="4" customFormat="1" ht="18.75" customHeight="1" x14ac:dyDescent="0.3">
      <c r="A22" s="477" t="s">
        <v>30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94">
        <v>110</v>
      </c>
      <c r="N22" s="494"/>
      <c r="O22" s="494"/>
      <c r="P22" s="494"/>
      <c r="Q22" s="494"/>
      <c r="R22" s="494"/>
      <c r="S22" s="495">
        <v>75</v>
      </c>
      <c r="T22" s="494"/>
      <c r="U22" s="494"/>
      <c r="V22" s="494"/>
      <c r="W22" s="494"/>
      <c r="X22" s="494"/>
      <c r="Y22" s="495">
        <v>75</v>
      </c>
      <c r="Z22" s="494"/>
      <c r="AA22" s="494"/>
      <c r="AB22" s="494"/>
      <c r="AC22" s="494"/>
      <c r="AD22" s="494"/>
      <c r="AE22" s="494" t="s">
        <v>242</v>
      </c>
      <c r="AF22" s="494"/>
      <c r="AG22" s="494"/>
      <c r="AH22" s="494"/>
      <c r="AI22" s="494"/>
      <c r="AJ22" s="494"/>
      <c r="AK22" s="496" t="s">
        <v>243</v>
      </c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8"/>
    </row>
    <row r="23" spans="1:48" s="4" customFormat="1" ht="18.75" customHeight="1" x14ac:dyDescent="0.3">
      <c r="A23" s="479" t="s">
        <v>31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99"/>
      <c r="N23" s="473"/>
      <c r="O23" s="473"/>
      <c r="P23" s="473"/>
      <c r="Q23" s="473"/>
      <c r="R23" s="473"/>
      <c r="S23" s="499"/>
      <c r="T23" s="473"/>
      <c r="U23" s="473"/>
      <c r="V23" s="473"/>
      <c r="W23" s="473"/>
      <c r="X23" s="473"/>
      <c r="Y23" s="499"/>
      <c r="Z23" s="473"/>
      <c r="AA23" s="473"/>
      <c r="AB23" s="473"/>
      <c r="AC23" s="473"/>
      <c r="AD23" s="473"/>
      <c r="AE23" s="473" t="s">
        <v>244</v>
      </c>
      <c r="AF23" s="473"/>
      <c r="AG23" s="473"/>
      <c r="AH23" s="473"/>
      <c r="AI23" s="473"/>
      <c r="AJ23" s="473"/>
      <c r="AK23" s="500" t="s">
        <v>245</v>
      </c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2"/>
    </row>
    <row r="24" spans="1:48" s="4" customFormat="1" ht="18.75" customHeight="1" x14ac:dyDescent="0.3">
      <c r="A24" s="477" t="s">
        <v>32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94">
        <v>126</v>
      </c>
      <c r="N24" s="494"/>
      <c r="O24" s="494"/>
      <c r="P24" s="494"/>
      <c r="Q24" s="494"/>
      <c r="R24" s="494"/>
      <c r="S24" s="495">
        <v>105</v>
      </c>
      <c r="T24" s="494"/>
      <c r="U24" s="494"/>
      <c r="V24" s="494"/>
      <c r="W24" s="494"/>
      <c r="X24" s="494"/>
      <c r="Y24" s="494">
        <v>110</v>
      </c>
      <c r="Z24" s="494"/>
      <c r="AA24" s="494"/>
      <c r="AB24" s="494"/>
      <c r="AC24" s="494"/>
      <c r="AD24" s="494"/>
      <c r="AE24" s="494" t="s">
        <v>246</v>
      </c>
      <c r="AF24" s="494"/>
      <c r="AG24" s="494"/>
      <c r="AH24" s="494"/>
      <c r="AI24" s="494"/>
      <c r="AJ24" s="494"/>
      <c r="AK24" s="496" t="s">
        <v>243</v>
      </c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8"/>
    </row>
    <row r="25" spans="1:48" s="4" customFormat="1" ht="18.75" customHeight="1" x14ac:dyDescent="0.3">
      <c r="A25" s="479" t="s">
        <v>33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73">
        <v>1400</v>
      </c>
      <c r="N25" s="473"/>
      <c r="O25" s="473"/>
      <c r="P25" s="473"/>
      <c r="Q25" s="473"/>
      <c r="R25" s="473"/>
      <c r="S25" s="499"/>
      <c r="T25" s="473"/>
      <c r="U25" s="473"/>
      <c r="V25" s="473"/>
      <c r="W25" s="473"/>
      <c r="X25" s="473"/>
      <c r="Y25" s="499">
        <v>1200</v>
      </c>
      <c r="Z25" s="473"/>
      <c r="AA25" s="473"/>
      <c r="AB25" s="473"/>
      <c r="AC25" s="473"/>
      <c r="AD25" s="473"/>
      <c r="AE25" s="473">
        <v>120</v>
      </c>
      <c r="AF25" s="473"/>
      <c r="AG25" s="473"/>
      <c r="AH25" s="473"/>
      <c r="AI25" s="473"/>
      <c r="AJ25" s="473"/>
      <c r="AK25" s="474">
        <v>0.9</v>
      </c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6"/>
    </row>
    <row r="26" spans="1:48" s="4" customFormat="1" ht="18.75" customHeight="1" x14ac:dyDescent="0.3">
      <c r="A26" s="477" t="s">
        <v>34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95"/>
      <c r="N26" s="494"/>
      <c r="O26" s="494"/>
      <c r="P26" s="494"/>
      <c r="Q26" s="494"/>
      <c r="R26" s="494"/>
      <c r="S26" s="495"/>
      <c r="T26" s="494"/>
      <c r="U26" s="494"/>
      <c r="V26" s="494"/>
      <c r="W26" s="494"/>
      <c r="X26" s="494"/>
      <c r="Y26" s="495"/>
      <c r="Z26" s="494"/>
      <c r="AA26" s="494"/>
      <c r="AB26" s="494"/>
      <c r="AC26" s="494"/>
      <c r="AD26" s="494"/>
      <c r="AE26" s="496" t="s">
        <v>294</v>
      </c>
      <c r="AF26" s="497"/>
      <c r="AG26" s="497"/>
      <c r="AH26" s="497"/>
      <c r="AI26" s="497"/>
      <c r="AJ26" s="516"/>
      <c r="AK26" s="496" t="s">
        <v>295</v>
      </c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8"/>
    </row>
    <row r="27" spans="1:48" s="4" customFormat="1" ht="23.25" customHeight="1" x14ac:dyDescent="0.3">
      <c r="A27" s="512" t="s">
        <v>35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3"/>
      <c r="N27" s="514"/>
      <c r="O27" s="514"/>
      <c r="P27" s="514"/>
      <c r="Q27" s="514"/>
      <c r="R27" s="514"/>
      <c r="S27" s="513"/>
      <c r="T27" s="514"/>
      <c r="U27" s="514"/>
      <c r="V27" s="514"/>
      <c r="W27" s="514"/>
      <c r="X27" s="514"/>
      <c r="Y27" s="513"/>
      <c r="Z27" s="514"/>
      <c r="AA27" s="514"/>
      <c r="AB27" s="514"/>
      <c r="AC27" s="514"/>
      <c r="AD27" s="514"/>
      <c r="AE27" s="514">
        <v>140</v>
      </c>
      <c r="AF27" s="514"/>
      <c r="AG27" s="514"/>
      <c r="AH27" s="514"/>
      <c r="AI27" s="514"/>
      <c r="AJ27" s="514"/>
      <c r="AK27" s="515">
        <v>1.1000000000000001</v>
      </c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</row>
    <row r="28" spans="1:48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</sheetData>
  <mergeCells count="106">
    <mergeCell ref="A4:R4"/>
    <mergeCell ref="AQ4:AV4"/>
    <mergeCell ref="AF4:AJ4"/>
    <mergeCell ref="A27:L27"/>
    <mergeCell ref="M27:R27"/>
    <mergeCell ref="S27:X27"/>
    <mergeCell ref="Y27:AD27"/>
    <mergeCell ref="AE27:AJ27"/>
    <mergeCell ref="AK27:AV27"/>
    <mergeCell ref="A26:L26"/>
    <mergeCell ref="M26:R26"/>
    <mergeCell ref="S26:X26"/>
    <mergeCell ref="Y26:AD26"/>
    <mergeCell ref="AE26:AJ26"/>
    <mergeCell ref="AK26:AV26"/>
    <mergeCell ref="A25:L25"/>
    <mergeCell ref="M25:R25"/>
    <mergeCell ref="S25:X25"/>
    <mergeCell ref="Y25:AD25"/>
    <mergeCell ref="M24:R24"/>
    <mergeCell ref="S24:X24"/>
    <mergeCell ref="Y24:AD24"/>
    <mergeCell ref="AE24:AJ24"/>
    <mergeCell ref="AK24:AV24"/>
    <mergeCell ref="AE25:AJ25"/>
    <mergeCell ref="AK25:AV25"/>
    <mergeCell ref="A24:L24"/>
    <mergeCell ref="A23:L23"/>
    <mergeCell ref="A22:L22"/>
    <mergeCell ref="A21:L21"/>
    <mergeCell ref="M21:R21"/>
    <mergeCell ref="S21:X21"/>
    <mergeCell ref="Y21:AD21"/>
    <mergeCell ref="AE21:AJ21"/>
    <mergeCell ref="AK21:AV21"/>
    <mergeCell ref="M22:R22"/>
    <mergeCell ref="S22:X22"/>
    <mergeCell ref="Y22:AD22"/>
    <mergeCell ref="AE22:AJ22"/>
    <mergeCell ref="AK22:AV22"/>
    <mergeCell ref="M23:R23"/>
    <mergeCell ref="S23:X23"/>
    <mergeCell ref="Y23:AD23"/>
    <mergeCell ref="AE23:AJ23"/>
    <mergeCell ref="AK23:AV23"/>
    <mergeCell ref="A20:L20"/>
    <mergeCell ref="M20:R20"/>
    <mergeCell ref="S20:X20"/>
    <mergeCell ref="Y20:AD20"/>
    <mergeCell ref="AE20:AJ20"/>
    <mergeCell ref="AK20:AV20"/>
    <mergeCell ref="D16:T16"/>
    <mergeCell ref="U16:AA16"/>
    <mergeCell ref="AB16:AV16"/>
    <mergeCell ref="A17:C17"/>
    <mergeCell ref="D17:T17"/>
    <mergeCell ref="U17:AA17"/>
    <mergeCell ref="AB17:AV17"/>
    <mergeCell ref="A13:C16"/>
    <mergeCell ref="D13:T13"/>
    <mergeCell ref="U13:AA13"/>
    <mergeCell ref="AB13:AV13"/>
    <mergeCell ref="D14:T14"/>
    <mergeCell ref="U14:AA14"/>
    <mergeCell ref="AB14:AV14"/>
    <mergeCell ref="D15:T15"/>
    <mergeCell ref="U15:AA15"/>
    <mergeCell ref="AB15:AV15"/>
    <mergeCell ref="U10:AA10"/>
    <mergeCell ref="D11:T11"/>
    <mergeCell ref="U11:AA11"/>
    <mergeCell ref="AB11:AV11"/>
    <mergeCell ref="D12:T12"/>
    <mergeCell ref="U12:AA12"/>
    <mergeCell ref="AB12:AV12"/>
    <mergeCell ref="AQ5:AV5"/>
    <mergeCell ref="A8:C8"/>
    <mergeCell ref="D8:T8"/>
    <mergeCell ref="U8:AA8"/>
    <mergeCell ref="AB8:AV8"/>
    <mergeCell ref="A9:C12"/>
    <mergeCell ref="D9:T9"/>
    <mergeCell ref="U9:AA9"/>
    <mergeCell ref="AB9:AV10"/>
    <mergeCell ref="D10:T10"/>
    <mergeCell ref="A5:R5"/>
    <mergeCell ref="S5:V5"/>
    <mergeCell ref="W5:Z5"/>
    <mergeCell ref="AA5:AE5"/>
    <mergeCell ref="AF5:AJ5"/>
    <mergeCell ref="AK5:AP5"/>
    <mergeCell ref="R1:AV1"/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</mergeCells>
  <phoneticPr fontId="35" type="noConversion"/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5369-846A-4343-97E9-65D0D2C1DA0A}">
  <dimension ref="A1:N64"/>
  <sheetViews>
    <sheetView topLeftCell="B43" zoomScaleNormal="100" zoomScaleSheetLayoutView="100" workbookViewId="0">
      <selection activeCell="E6" sqref="E6"/>
    </sheetView>
  </sheetViews>
  <sheetFormatPr defaultRowHeight="14.4" x14ac:dyDescent="0.3"/>
  <cols>
    <col min="1" max="1" width="0.88671875" hidden="1" customWidth="1"/>
    <col min="2" max="2" width="18.88671875" customWidth="1"/>
    <col min="3" max="3" width="11.6640625" customWidth="1"/>
    <col min="4" max="4" width="1.44140625" customWidth="1"/>
    <col min="5" max="5" width="19.5546875" customWidth="1"/>
    <col min="6" max="6" width="12.6640625" customWidth="1"/>
    <col min="7" max="7" width="1.109375" customWidth="1"/>
    <col min="8" max="8" width="19.109375" customWidth="1"/>
    <col min="9" max="9" width="9.33203125" customWidth="1"/>
    <col min="10" max="10" width="0.88671875" customWidth="1"/>
  </cols>
  <sheetData>
    <row r="1" spans="2:12" ht="13.95" customHeight="1" x14ac:dyDescent="0.3">
      <c r="B1" s="525" t="s">
        <v>131</v>
      </c>
      <c r="C1" s="525"/>
      <c r="D1" s="122"/>
      <c r="E1" s="122"/>
      <c r="F1" s="122"/>
      <c r="G1" s="122"/>
      <c r="H1" s="123"/>
      <c r="I1" s="123"/>
    </row>
    <row r="2" spans="2:12" ht="60.6" customHeight="1" x14ac:dyDescent="0.3">
      <c r="B2" s="526" t="s">
        <v>36</v>
      </c>
      <c r="C2" s="527"/>
      <c r="D2" s="178"/>
      <c r="E2" s="528" t="s">
        <v>37</v>
      </c>
      <c r="F2" s="529"/>
      <c r="G2" s="178"/>
      <c r="H2" s="179" t="s">
        <v>126</v>
      </c>
      <c r="I2" s="180" t="s">
        <v>73</v>
      </c>
      <c r="J2" s="8"/>
      <c r="K2" s="8"/>
    </row>
    <row r="3" spans="2:12" ht="19.05" customHeight="1" x14ac:dyDescent="0.3">
      <c r="B3" s="181" t="s">
        <v>38</v>
      </c>
      <c r="C3" s="182" t="s">
        <v>135</v>
      </c>
      <c r="D3" s="178"/>
      <c r="E3" s="530"/>
      <c r="F3" s="531"/>
      <c r="G3" s="178"/>
      <c r="H3" s="183" t="s">
        <v>433</v>
      </c>
      <c r="I3" s="184">
        <v>48.75</v>
      </c>
      <c r="J3" s="8"/>
      <c r="K3" s="8"/>
    </row>
    <row r="4" spans="2:12" ht="19.05" customHeight="1" x14ac:dyDescent="0.3">
      <c r="B4" s="185" t="s">
        <v>307</v>
      </c>
      <c r="C4" s="186">
        <v>40</v>
      </c>
      <c r="D4" s="178"/>
      <c r="E4" s="187" t="s">
        <v>38</v>
      </c>
      <c r="F4" s="188" t="s">
        <v>138</v>
      </c>
      <c r="G4" s="178"/>
      <c r="H4" s="189" t="s">
        <v>434</v>
      </c>
      <c r="I4" s="189">
        <v>46.38</v>
      </c>
      <c r="J4" s="8"/>
      <c r="K4" s="8"/>
    </row>
    <row r="5" spans="2:12" ht="19.05" customHeight="1" x14ac:dyDescent="0.3">
      <c r="B5" s="190" t="s">
        <v>308</v>
      </c>
      <c r="C5" s="191">
        <v>41</v>
      </c>
      <c r="D5" s="178"/>
      <c r="E5" s="192" t="s">
        <v>145</v>
      </c>
      <c r="F5" s="193">
        <v>299</v>
      </c>
      <c r="G5" s="178"/>
      <c r="H5" s="194" t="s">
        <v>435</v>
      </c>
      <c r="I5" s="195">
        <v>44.38</v>
      </c>
      <c r="J5" s="8"/>
      <c r="K5" s="8"/>
    </row>
    <row r="6" spans="2:12" ht="19.05" customHeight="1" x14ac:dyDescent="0.3">
      <c r="B6" s="185" t="s">
        <v>309</v>
      </c>
      <c r="C6" s="186">
        <v>222</v>
      </c>
      <c r="D6" s="178"/>
      <c r="E6" s="192" t="s">
        <v>146</v>
      </c>
      <c r="F6" s="193">
        <v>336</v>
      </c>
      <c r="G6" s="178"/>
      <c r="H6" s="179" t="s">
        <v>458</v>
      </c>
      <c r="I6" s="179" t="s">
        <v>73</v>
      </c>
      <c r="J6" s="8"/>
      <c r="K6" s="8"/>
    </row>
    <row r="7" spans="2:12" ht="19.05" customHeight="1" x14ac:dyDescent="0.3">
      <c r="B7" s="190" t="s">
        <v>310</v>
      </c>
      <c r="C7" s="191">
        <v>180</v>
      </c>
      <c r="D7" s="178"/>
      <c r="E7" s="192" t="s">
        <v>147</v>
      </c>
      <c r="F7" s="193">
        <v>345</v>
      </c>
      <c r="G7" s="178"/>
      <c r="H7" s="196" t="s">
        <v>436</v>
      </c>
      <c r="I7" s="196">
        <v>48.63</v>
      </c>
      <c r="J7" s="8"/>
      <c r="K7" s="8"/>
    </row>
    <row r="8" spans="2:12" ht="37.799999999999997" customHeight="1" x14ac:dyDescent="0.3">
      <c r="B8" s="197" t="s">
        <v>461</v>
      </c>
      <c r="C8" s="198" t="s">
        <v>467</v>
      </c>
      <c r="D8" s="178"/>
      <c r="E8" s="192" t="s">
        <v>148</v>
      </c>
      <c r="F8" s="193">
        <v>296</v>
      </c>
      <c r="G8" s="178"/>
      <c r="H8" s="196" t="s">
        <v>437</v>
      </c>
      <c r="I8" s="196">
        <v>45.13</v>
      </c>
      <c r="J8" s="8"/>
      <c r="K8" s="8"/>
      <c r="L8" s="9"/>
    </row>
    <row r="9" spans="2:12" ht="19.05" customHeight="1" x14ac:dyDescent="0.3">
      <c r="B9" s="199" t="s">
        <v>250</v>
      </c>
      <c r="C9" s="200" t="s">
        <v>268</v>
      </c>
      <c r="D9" s="178"/>
      <c r="E9" s="192" t="s">
        <v>149</v>
      </c>
      <c r="F9" s="193">
        <v>249</v>
      </c>
      <c r="G9" s="178"/>
      <c r="H9" s="179" t="s">
        <v>454</v>
      </c>
      <c r="I9" s="179" t="s">
        <v>73</v>
      </c>
      <c r="J9" s="8"/>
      <c r="K9" s="8"/>
    </row>
    <row r="10" spans="2:12" ht="37.799999999999997" customHeight="1" x14ac:dyDescent="0.3">
      <c r="B10" s="199" t="s">
        <v>251</v>
      </c>
      <c r="C10" s="200" t="s">
        <v>269</v>
      </c>
      <c r="D10" s="178"/>
      <c r="E10" s="517" t="s">
        <v>39</v>
      </c>
      <c r="F10" s="518"/>
      <c r="G10" s="178"/>
      <c r="H10" s="196" t="s">
        <v>438</v>
      </c>
      <c r="I10" s="196">
        <v>62.75</v>
      </c>
      <c r="J10" s="83"/>
      <c r="K10" s="83"/>
      <c r="L10" s="82"/>
    </row>
    <row r="11" spans="2:12" ht="30" customHeight="1" x14ac:dyDescent="0.3">
      <c r="B11" s="199" t="s">
        <v>252</v>
      </c>
      <c r="C11" s="200" t="s">
        <v>270</v>
      </c>
      <c r="D11" s="178"/>
      <c r="E11" s="517" t="s">
        <v>40</v>
      </c>
      <c r="F11" s="518"/>
      <c r="G11" s="178"/>
      <c r="H11" s="196" t="s">
        <v>439</v>
      </c>
      <c r="I11" s="196">
        <v>57.5</v>
      </c>
      <c r="J11" s="83"/>
      <c r="K11" s="83"/>
      <c r="L11" s="82"/>
    </row>
    <row r="12" spans="2:12" ht="19.05" customHeight="1" x14ac:dyDescent="0.3">
      <c r="B12" s="199" t="s">
        <v>253</v>
      </c>
      <c r="C12" s="200" t="s">
        <v>271</v>
      </c>
      <c r="D12" s="178"/>
      <c r="E12" s="196" t="s">
        <v>177</v>
      </c>
      <c r="F12" s="201">
        <v>142.5</v>
      </c>
      <c r="G12" s="178"/>
      <c r="H12" s="196" t="s">
        <v>440</v>
      </c>
      <c r="I12" s="202">
        <v>52.25</v>
      </c>
      <c r="J12" s="8"/>
      <c r="K12" s="8"/>
    </row>
    <row r="13" spans="2:12" ht="19.05" customHeight="1" x14ac:dyDescent="0.3">
      <c r="B13" s="199" t="s">
        <v>254</v>
      </c>
      <c r="C13" s="200" t="s">
        <v>272</v>
      </c>
      <c r="D13" s="178"/>
      <c r="E13" s="196" t="s">
        <v>178</v>
      </c>
      <c r="F13" s="201">
        <v>149</v>
      </c>
      <c r="G13" s="178"/>
      <c r="H13" s="367" t="s">
        <v>460</v>
      </c>
      <c r="I13" s="179" t="s">
        <v>73</v>
      </c>
      <c r="J13" s="8"/>
      <c r="K13" s="8"/>
    </row>
    <row r="14" spans="2:12" ht="19.05" customHeight="1" x14ac:dyDescent="0.3">
      <c r="B14" s="199" t="s">
        <v>255</v>
      </c>
      <c r="C14" s="200" t="s">
        <v>273</v>
      </c>
      <c r="D14" s="178"/>
      <c r="E14" s="196" t="s">
        <v>179</v>
      </c>
      <c r="F14" s="201">
        <v>157</v>
      </c>
      <c r="G14" s="178"/>
      <c r="H14" s="196" t="s">
        <v>202</v>
      </c>
      <c r="I14" s="202">
        <v>970</v>
      </c>
      <c r="J14" s="8"/>
      <c r="K14" s="8"/>
    </row>
    <row r="15" spans="2:12" ht="33" customHeight="1" x14ac:dyDescent="0.3">
      <c r="B15" s="197" t="s">
        <v>41</v>
      </c>
      <c r="C15" s="203" t="s">
        <v>135</v>
      </c>
      <c r="D15" s="178"/>
      <c r="E15" s="196" t="s">
        <v>180</v>
      </c>
      <c r="F15" s="201">
        <v>160.5</v>
      </c>
      <c r="G15" s="178"/>
      <c r="H15" s="196" t="s">
        <v>203</v>
      </c>
      <c r="I15" s="202">
        <v>945</v>
      </c>
      <c r="J15" s="8"/>
      <c r="K15" s="8"/>
    </row>
    <row r="16" spans="2:12" ht="27.6" customHeight="1" x14ac:dyDescent="0.3">
      <c r="B16" s="204" t="s">
        <v>256</v>
      </c>
      <c r="C16" s="205" t="s">
        <v>274</v>
      </c>
      <c r="D16" s="178"/>
      <c r="E16" s="196" t="s">
        <v>181</v>
      </c>
      <c r="F16" s="201">
        <v>150.5</v>
      </c>
      <c r="G16" s="178"/>
      <c r="H16" s="196" t="s">
        <v>204</v>
      </c>
      <c r="I16" s="202">
        <v>720</v>
      </c>
      <c r="J16" s="8"/>
      <c r="K16" s="8"/>
    </row>
    <row r="17" spans="2:11" ht="19.05" customHeight="1" x14ac:dyDescent="0.3">
      <c r="B17" s="204" t="s">
        <v>257</v>
      </c>
      <c r="C17" s="205" t="s">
        <v>275</v>
      </c>
      <c r="D17" s="178"/>
      <c r="E17" s="196" t="s">
        <v>182</v>
      </c>
      <c r="F17" s="201">
        <v>161</v>
      </c>
      <c r="G17" s="178"/>
      <c r="H17" s="196" t="s">
        <v>205</v>
      </c>
      <c r="I17" s="206">
        <v>620</v>
      </c>
      <c r="J17" s="8"/>
      <c r="K17" s="8"/>
    </row>
    <row r="18" spans="2:11" ht="19.05" customHeight="1" x14ac:dyDescent="0.3">
      <c r="B18" s="199" t="s">
        <v>258</v>
      </c>
      <c r="C18" s="205" t="s">
        <v>276</v>
      </c>
      <c r="D18" s="178"/>
      <c r="E18" s="196" t="s">
        <v>183</v>
      </c>
      <c r="F18" s="201">
        <v>167</v>
      </c>
      <c r="G18" s="178"/>
      <c r="H18" s="179" t="s">
        <v>429</v>
      </c>
      <c r="I18" s="179" t="s">
        <v>73</v>
      </c>
      <c r="J18" s="8"/>
      <c r="K18" s="8"/>
    </row>
    <row r="19" spans="2:11" ht="19.05" customHeight="1" x14ac:dyDescent="0.3">
      <c r="B19" s="199" t="s">
        <v>259</v>
      </c>
      <c r="C19" s="205" t="s">
        <v>277</v>
      </c>
      <c r="D19" s="178"/>
      <c r="E19" s="196" t="s">
        <v>184</v>
      </c>
      <c r="F19" s="201">
        <v>168.5</v>
      </c>
      <c r="G19" s="178"/>
      <c r="H19" s="196" t="s">
        <v>206</v>
      </c>
      <c r="I19" s="202">
        <v>790</v>
      </c>
      <c r="J19" s="8"/>
      <c r="K19" s="8"/>
    </row>
    <row r="20" spans="2:11" ht="19.05" customHeight="1" x14ac:dyDescent="0.3">
      <c r="B20" s="204" t="s">
        <v>260</v>
      </c>
      <c r="C20" s="205" t="s">
        <v>278</v>
      </c>
      <c r="D20" s="178"/>
      <c r="E20" s="196" t="s">
        <v>185</v>
      </c>
      <c r="F20" s="201">
        <v>179.5</v>
      </c>
      <c r="G20" s="178"/>
      <c r="H20" s="196" t="s">
        <v>207</v>
      </c>
      <c r="I20" s="202">
        <v>530</v>
      </c>
    </row>
    <row r="21" spans="2:11" ht="36" customHeight="1" x14ac:dyDescent="0.3">
      <c r="B21" s="204" t="s">
        <v>261</v>
      </c>
      <c r="C21" s="205" t="s">
        <v>279</v>
      </c>
      <c r="D21" s="178"/>
      <c r="E21" s="196" t="s">
        <v>186</v>
      </c>
      <c r="F21" s="206">
        <v>162.5</v>
      </c>
      <c r="G21" s="178"/>
      <c r="H21" s="196" t="s">
        <v>208</v>
      </c>
      <c r="I21" s="202">
        <v>585</v>
      </c>
    </row>
    <row r="22" spans="2:11" ht="51" customHeight="1" x14ac:dyDescent="0.3">
      <c r="B22" s="532" t="s">
        <v>42</v>
      </c>
      <c r="C22" s="533"/>
      <c r="D22" s="178"/>
      <c r="E22" s="196" t="s">
        <v>187</v>
      </c>
      <c r="F22" s="206">
        <v>197.5</v>
      </c>
      <c r="G22" s="178"/>
      <c r="H22" s="196" t="s">
        <v>209</v>
      </c>
      <c r="I22" s="202">
        <v>565</v>
      </c>
    </row>
    <row r="23" spans="2:11" ht="19.05" customHeight="1" x14ac:dyDescent="0.3">
      <c r="B23" s="199" t="s">
        <v>262</v>
      </c>
      <c r="C23" s="200" t="s">
        <v>280</v>
      </c>
      <c r="D23" s="178"/>
      <c r="E23" s="183" t="s">
        <v>188</v>
      </c>
      <c r="F23" s="207">
        <v>259</v>
      </c>
      <c r="G23" s="178"/>
      <c r="H23" s="196" t="s">
        <v>210</v>
      </c>
      <c r="I23" s="202">
        <v>365</v>
      </c>
    </row>
    <row r="24" spans="2:11" ht="43.2" customHeight="1" x14ac:dyDescent="0.3">
      <c r="B24" s="199" t="s">
        <v>263</v>
      </c>
      <c r="C24" s="200" t="s">
        <v>281</v>
      </c>
      <c r="D24" s="178"/>
      <c r="E24" s="208" t="s">
        <v>448</v>
      </c>
      <c r="F24" s="179" t="s">
        <v>73</v>
      </c>
      <c r="G24" s="178"/>
      <c r="H24" s="196" t="s">
        <v>211</v>
      </c>
      <c r="I24" s="202">
        <v>395</v>
      </c>
    </row>
    <row r="25" spans="2:11" ht="19.05" customHeight="1" x14ac:dyDescent="0.3">
      <c r="B25" s="199" t="s">
        <v>264</v>
      </c>
      <c r="C25" s="200" t="s">
        <v>282</v>
      </c>
      <c r="D25" s="178"/>
      <c r="E25" s="209" t="s">
        <v>177</v>
      </c>
      <c r="F25" s="202">
        <v>142.5</v>
      </c>
      <c r="G25" s="178"/>
      <c r="H25" s="196" t="s">
        <v>212</v>
      </c>
      <c r="I25" s="202">
        <v>550</v>
      </c>
    </row>
    <row r="26" spans="2:11" ht="19.05" customHeight="1" x14ac:dyDescent="0.3">
      <c r="B26" s="204" t="s">
        <v>265</v>
      </c>
      <c r="C26" s="205" t="s">
        <v>283</v>
      </c>
      <c r="D26" s="178"/>
      <c r="E26" s="209" t="s">
        <v>178</v>
      </c>
      <c r="F26" s="202">
        <v>149</v>
      </c>
      <c r="G26" s="178"/>
      <c r="H26" s="196" t="s">
        <v>213</v>
      </c>
      <c r="I26" s="202">
        <v>345</v>
      </c>
    </row>
    <row r="27" spans="2:11" ht="19.05" customHeight="1" x14ac:dyDescent="0.3">
      <c r="B27" s="199" t="s">
        <v>266</v>
      </c>
      <c r="C27" s="200" t="s">
        <v>284</v>
      </c>
      <c r="D27" s="178"/>
      <c r="E27" s="209" t="s">
        <v>179</v>
      </c>
      <c r="F27" s="202">
        <v>157</v>
      </c>
      <c r="G27" s="178"/>
      <c r="H27" s="196" t="s">
        <v>214</v>
      </c>
      <c r="I27" s="202">
        <v>395</v>
      </c>
    </row>
    <row r="28" spans="2:11" ht="19.05" customHeight="1" x14ac:dyDescent="0.3">
      <c r="B28" s="210" t="s">
        <v>267</v>
      </c>
      <c r="C28" s="211" t="s">
        <v>285</v>
      </c>
      <c r="D28" s="178"/>
      <c r="E28" s="209" t="s">
        <v>180</v>
      </c>
      <c r="F28" s="202">
        <v>160.5</v>
      </c>
      <c r="G28" s="178"/>
      <c r="H28" s="196" t="s">
        <v>215</v>
      </c>
      <c r="I28" s="212">
        <v>355</v>
      </c>
    </row>
    <row r="29" spans="2:11" ht="50.4" customHeight="1" x14ac:dyDescent="0.3">
      <c r="B29" s="521" t="s">
        <v>43</v>
      </c>
      <c r="C29" s="522"/>
      <c r="D29" s="178"/>
      <c r="E29" s="209" t="s">
        <v>181</v>
      </c>
      <c r="F29" s="202">
        <v>150.5</v>
      </c>
      <c r="G29" s="178"/>
      <c r="H29" s="196" t="s">
        <v>216</v>
      </c>
      <c r="I29" s="212">
        <v>415</v>
      </c>
    </row>
    <row r="30" spans="2:11" ht="19.05" customHeight="1" x14ac:dyDescent="0.3">
      <c r="B30" s="213" t="s">
        <v>38</v>
      </c>
      <c r="C30" s="214" t="s">
        <v>134</v>
      </c>
      <c r="D30" s="178"/>
      <c r="E30" s="209" t="s">
        <v>182</v>
      </c>
      <c r="F30" s="202">
        <v>161</v>
      </c>
      <c r="G30" s="178"/>
      <c r="H30" s="196" t="s">
        <v>217</v>
      </c>
      <c r="I30" s="202">
        <v>485</v>
      </c>
    </row>
    <row r="31" spans="2:11" ht="19.05" customHeight="1" x14ac:dyDescent="0.3">
      <c r="B31" s="523" t="s">
        <v>44</v>
      </c>
      <c r="C31" s="524"/>
      <c r="D31" s="178"/>
      <c r="E31" s="209" t="s">
        <v>183</v>
      </c>
      <c r="F31" s="202">
        <v>167</v>
      </c>
      <c r="G31" s="178"/>
      <c r="H31" s="196" t="s">
        <v>218</v>
      </c>
      <c r="I31" s="212">
        <v>545</v>
      </c>
    </row>
    <row r="32" spans="2:11" ht="19.05" customHeight="1" x14ac:dyDescent="0.3">
      <c r="B32" s="215" t="s">
        <v>286</v>
      </c>
      <c r="C32" s="216">
        <v>53</v>
      </c>
      <c r="D32" s="178"/>
      <c r="E32" s="209" t="s">
        <v>184</v>
      </c>
      <c r="F32" s="202">
        <v>168.5</v>
      </c>
      <c r="G32" s="178"/>
      <c r="H32" s="196" t="s">
        <v>219</v>
      </c>
      <c r="I32" s="212">
        <v>455</v>
      </c>
      <c r="K32" s="152"/>
    </row>
    <row r="33" spans="2:14" ht="19.05" customHeight="1" x14ac:dyDescent="0.3">
      <c r="B33" s="215" t="s">
        <v>287</v>
      </c>
      <c r="C33" s="216">
        <v>93</v>
      </c>
      <c r="D33" s="178"/>
      <c r="E33" s="196" t="s">
        <v>185</v>
      </c>
      <c r="F33" s="202">
        <v>179.5</v>
      </c>
      <c r="G33" s="178"/>
      <c r="H33" s="196" t="s">
        <v>220</v>
      </c>
      <c r="I33" s="212">
        <v>355</v>
      </c>
      <c r="K33" s="152"/>
    </row>
    <row r="34" spans="2:14" ht="19.05" customHeight="1" x14ac:dyDescent="0.3">
      <c r="B34" s="215" t="s">
        <v>288</v>
      </c>
      <c r="C34" s="216">
        <v>164</v>
      </c>
      <c r="D34" s="178"/>
      <c r="E34" s="217" t="s">
        <v>186</v>
      </c>
      <c r="F34" s="202">
        <v>162.5</v>
      </c>
      <c r="G34" s="178"/>
      <c r="H34" s="196" t="s">
        <v>221</v>
      </c>
      <c r="I34" s="202">
        <v>295</v>
      </c>
      <c r="K34" s="152"/>
    </row>
    <row r="35" spans="2:14" ht="19.05" customHeight="1" x14ac:dyDescent="0.3">
      <c r="B35" s="215" t="s">
        <v>289</v>
      </c>
      <c r="C35" s="216">
        <v>84</v>
      </c>
      <c r="D35" s="178"/>
      <c r="E35" s="209" t="s">
        <v>187</v>
      </c>
      <c r="F35" s="202">
        <v>197.5</v>
      </c>
      <c r="G35" s="178"/>
      <c r="H35" s="196" t="s">
        <v>222</v>
      </c>
      <c r="I35" s="202">
        <v>268</v>
      </c>
      <c r="K35" s="152"/>
    </row>
    <row r="36" spans="2:14" ht="19.05" customHeight="1" x14ac:dyDescent="0.3">
      <c r="B36" s="215" t="s">
        <v>290</v>
      </c>
      <c r="C36" s="216">
        <v>83</v>
      </c>
      <c r="D36" s="178"/>
      <c r="E36" s="209" t="s">
        <v>188</v>
      </c>
      <c r="F36" s="202">
        <v>259</v>
      </c>
      <c r="G36" s="178"/>
      <c r="H36" s="196" t="s">
        <v>223</v>
      </c>
      <c r="I36" s="202">
        <v>610</v>
      </c>
      <c r="K36" s="152"/>
    </row>
    <row r="37" spans="2:14" ht="19.05" customHeight="1" x14ac:dyDescent="0.3">
      <c r="B37" s="215" t="s">
        <v>291</v>
      </c>
      <c r="C37" s="216">
        <v>73</v>
      </c>
      <c r="D37" s="178"/>
      <c r="E37" s="179" t="s">
        <v>230</v>
      </c>
      <c r="F37" s="368" t="s">
        <v>231</v>
      </c>
      <c r="G37" s="178"/>
      <c r="H37" s="196" t="s">
        <v>224</v>
      </c>
      <c r="I37" s="202">
        <v>855</v>
      </c>
      <c r="K37" s="152"/>
    </row>
    <row r="38" spans="2:14" ht="19.05" customHeight="1" x14ac:dyDescent="0.3">
      <c r="B38" s="215" t="s">
        <v>292</v>
      </c>
      <c r="C38" s="216">
        <v>93</v>
      </c>
      <c r="D38" s="178"/>
      <c r="E38" s="196" t="s">
        <v>229</v>
      </c>
      <c r="F38" s="206">
        <v>23</v>
      </c>
      <c r="G38" s="178"/>
      <c r="H38" s="196" t="s">
        <v>225</v>
      </c>
      <c r="I38" s="202">
        <v>128</v>
      </c>
      <c r="K38" s="152"/>
    </row>
    <row r="39" spans="2:14" ht="19.05" customHeight="1" x14ac:dyDescent="0.3">
      <c r="B39" s="215" t="s">
        <v>293</v>
      </c>
      <c r="C39" s="216">
        <v>162</v>
      </c>
      <c r="D39" s="178"/>
      <c r="E39" s="218" t="s">
        <v>455</v>
      </c>
      <c r="F39" s="219" t="s">
        <v>73</v>
      </c>
      <c r="G39" s="178"/>
      <c r="H39" s="196" t="s">
        <v>226</v>
      </c>
      <c r="I39" s="202">
        <v>800</v>
      </c>
      <c r="K39" s="152"/>
    </row>
    <row r="40" spans="2:14" ht="49.2" customHeight="1" x14ac:dyDescent="0.3">
      <c r="B40" s="519" t="s">
        <v>139</v>
      </c>
      <c r="C40" s="520"/>
      <c r="D40" s="178"/>
      <c r="E40" s="196" t="s">
        <v>189</v>
      </c>
      <c r="F40" s="202">
        <v>199.5</v>
      </c>
      <c r="G40" s="178"/>
      <c r="H40" s="196" t="s">
        <v>227</v>
      </c>
      <c r="I40" s="202">
        <v>450</v>
      </c>
      <c r="K40" s="152"/>
      <c r="N40" s="153"/>
    </row>
    <row r="41" spans="2:14" ht="19.05" customHeight="1" x14ac:dyDescent="0.3">
      <c r="B41" s="220" t="s">
        <v>451</v>
      </c>
      <c r="C41" s="220" t="s">
        <v>73</v>
      </c>
      <c r="D41" s="178"/>
      <c r="E41" s="196" t="s">
        <v>190</v>
      </c>
      <c r="F41" s="202">
        <v>214.5</v>
      </c>
      <c r="G41" s="178"/>
      <c r="H41" s="221" t="s">
        <v>228</v>
      </c>
      <c r="I41" s="222">
        <v>550</v>
      </c>
      <c r="K41" s="152"/>
    </row>
    <row r="42" spans="2:14" ht="19.05" customHeight="1" x14ac:dyDescent="0.3">
      <c r="B42" s="223" t="s">
        <v>449</v>
      </c>
      <c r="C42" s="224">
        <v>292</v>
      </c>
      <c r="D42" s="178"/>
      <c r="E42" s="196" t="s">
        <v>191</v>
      </c>
      <c r="F42" s="202">
        <v>183</v>
      </c>
      <c r="G42" s="178"/>
      <c r="H42" s="208" t="s">
        <v>119</v>
      </c>
      <c r="I42" s="369" t="s">
        <v>133</v>
      </c>
      <c r="K42" s="152"/>
    </row>
    <row r="43" spans="2:14" ht="19.05" customHeight="1" x14ac:dyDescent="0.3">
      <c r="B43" s="225" t="s">
        <v>298</v>
      </c>
      <c r="C43" s="225" t="s">
        <v>73</v>
      </c>
      <c r="D43" s="178"/>
      <c r="E43" s="196" t="s">
        <v>192</v>
      </c>
      <c r="F43" s="202">
        <v>169.5</v>
      </c>
      <c r="G43" s="178"/>
      <c r="H43" s="196" t="s">
        <v>441</v>
      </c>
      <c r="I43" s="202">
        <v>48.25</v>
      </c>
      <c r="K43" s="152"/>
    </row>
    <row r="44" spans="2:14" ht="19.05" customHeight="1" x14ac:dyDescent="0.3">
      <c r="B44" s="223" t="s">
        <v>297</v>
      </c>
      <c r="C44" s="226">
        <v>126</v>
      </c>
      <c r="D44" s="178"/>
      <c r="E44" s="196" t="s">
        <v>193</v>
      </c>
      <c r="F44" s="202">
        <v>152</v>
      </c>
      <c r="G44" s="178"/>
      <c r="H44" s="196" t="s">
        <v>442</v>
      </c>
      <c r="I44" s="202">
        <v>49.5</v>
      </c>
      <c r="K44" s="152"/>
    </row>
    <row r="45" spans="2:14" ht="19.05" customHeight="1" x14ac:dyDescent="0.3">
      <c r="B45" s="220" t="s">
        <v>44</v>
      </c>
      <c r="C45" s="220" t="s">
        <v>452</v>
      </c>
      <c r="D45" s="178"/>
      <c r="E45" s="196" t="s">
        <v>194</v>
      </c>
      <c r="F45" s="202">
        <v>161</v>
      </c>
      <c r="G45" s="178"/>
      <c r="H45" s="196" t="s">
        <v>443</v>
      </c>
      <c r="I45" s="202">
        <v>49</v>
      </c>
      <c r="K45" s="152"/>
    </row>
    <row r="46" spans="2:14" ht="27.6" customHeight="1" x14ac:dyDescent="0.3">
      <c r="B46" s="223" t="s">
        <v>286</v>
      </c>
      <c r="C46" s="224">
        <v>186</v>
      </c>
      <c r="D46" s="178"/>
      <c r="E46" s="227" t="s">
        <v>456</v>
      </c>
      <c r="F46" s="180" t="s">
        <v>73</v>
      </c>
      <c r="G46" s="178"/>
      <c r="H46" s="183" t="s">
        <v>444</v>
      </c>
      <c r="I46" s="202">
        <v>44.9</v>
      </c>
      <c r="K46" s="152"/>
    </row>
    <row r="47" spans="2:14" ht="35.4" customHeight="1" x14ac:dyDescent="0.3">
      <c r="B47" s="228" t="s">
        <v>288</v>
      </c>
      <c r="C47" s="229">
        <v>616</v>
      </c>
      <c r="D47" s="178"/>
      <c r="E47" s="196" t="s">
        <v>195</v>
      </c>
      <c r="F47" s="202">
        <v>251</v>
      </c>
      <c r="G47" s="178"/>
      <c r="H47" s="208" t="s">
        <v>453</v>
      </c>
      <c r="I47" s="208" t="s">
        <v>73</v>
      </c>
      <c r="K47" s="152"/>
    </row>
    <row r="48" spans="2:14" ht="19.05" customHeight="1" x14ac:dyDescent="0.3">
      <c r="B48" s="223" t="s">
        <v>296</v>
      </c>
      <c r="C48" s="224">
        <v>256</v>
      </c>
      <c r="D48" s="178"/>
      <c r="E48" s="196" t="s">
        <v>196</v>
      </c>
      <c r="F48" s="202">
        <v>258</v>
      </c>
      <c r="G48" s="178"/>
      <c r="H48" s="196" t="s">
        <v>445</v>
      </c>
      <c r="I48" s="202">
        <v>54.25</v>
      </c>
      <c r="K48" s="152"/>
    </row>
    <row r="49" spans="2:11" ht="19.05" customHeight="1" x14ac:dyDescent="0.3">
      <c r="B49" s="220" t="s">
        <v>459</v>
      </c>
      <c r="C49" s="220" t="s">
        <v>73</v>
      </c>
      <c r="D49" s="178"/>
      <c r="E49" s="179" t="s">
        <v>457</v>
      </c>
      <c r="F49" s="179" t="s">
        <v>73</v>
      </c>
      <c r="G49" s="230"/>
      <c r="H49" s="196" t="s">
        <v>446</v>
      </c>
      <c r="I49" s="202">
        <v>50.25</v>
      </c>
      <c r="K49" s="152"/>
    </row>
    <row r="50" spans="2:11" ht="19.05" customHeight="1" x14ac:dyDescent="0.3">
      <c r="B50" s="223" t="s">
        <v>167</v>
      </c>
      <c r="C50" s="224">
        <v>158.33000000000001</v>
      </c>
      <c r="D50" s="178"/>
      <c r="E50" s="196" t="s">
        <v>197</v>
      </c>
      <c r="F50" s="202">
        <v>174</v>
      </c>
      <c r="G50" s="178"/>
      <c r="H50" s="196" t="s">
        <v>447</v>
      </c>
      <c r="I50" s="196">
        <v>49.5</v>
      </c>
      <c r="K50" s="152"/>
    </row>
    <row r="51" spans="2:11" ht="19.05" customHeight="1" x14ac:dyDescent="0.3">
      <c r="B51" s="224" t="s">
        <v>168</v>
      </c>
      <c r="C51" s="224">
        <v>186</v>
      </c>
      <c r="D51" s="178"/>
      <c r="E51" s="196" t="s">
        <v>198</v>
      </c>
      <c r="F51" s="202">
        <v>180</v>
      </c>
      <c r="G51" s="178"/>
      <c r="H51" s="208" t="s">
        <v>450</v>
      </c>
      <c r="I51" s="208" t="s">
        <v>73</v>
      </c>
      <c r="K51" s="152"/>
    </row>
    <row r="52" spans="2:11" ht="19.05" customHeight="1" x14ac:dyDescent="0.3">
      <c r="B52" s="224" t="s">
        <v>169</v>
      </c>
      <c r="C52" s="224">
        <v>151.66999999999999</v>
      </c>
      <c r="D52" s="178"/>
      <c r="E52" s="196" t="s">
        <v>199</v>
      </c>
      <c r="F52" s="202">
        <v>246</v>
      </c>
      <c r="G52" s="178"/>
      <c r="H52" s="196" t="s">
        <v>229</v>
      </c>
      <c r="I52" s="201">
        <v>23</v>
      </c>
      <c r="K52" s="152"/>
    </row>
    <row r="53" spans="2:11" ht="41.4" customHeight="1" x14ac:dyDescent="0.3">
      <c r="B53" s="224" t="s">
        <v>170</v>
      </c>
      <c r="C53" s="224">
        <v>128</v>
      </c>
      <c r="D53" s="178"/>
      <c r="E53" s="196" t="s">
        <v>200</v>
      </c>
      <c r="F53" s="202">
        <v>258</v>
      </c>
      <c r="G53" s="178"/>
      <c r="H53" s="231" t="s">
        <v>462</v>
      </c>
      <c r="I53" s="231" t="s">
        <v>73</v>
      </c>
      <c r="K53" s="152"/>
    </row>
    <row r="54" spans="2:11" ht="19.05" customHeight="1" x14ac:dyDescent="0.3">
      <c r="B54" s="224" t="s">
        <v>171</v>
      </c>
      <c r="C54" s="224">
        <v>199</v>
      </c>
      <c r="D54" s="178"/>
      <c r="E54" s="221" t="s">
        <v>201</v>
      </c>
      <c r="F54" s="222">
        <v>238</v>
      </c>
      <c r="G54" s="178"/>
      <c r="H54" s="232" t="s">
        <v>299</v>
      </c>
      <c r="I54" s="233">
        <v>74</v>
      </c>
      <c r="K54" s="152"/>
    </row>
    <row r="55" spans="2:11" ht="29.4" customHeight="1" x14ac:dyDescent="0.3">
      <c r="B55" s="224" t="s">
        <v>172</v>
      </c>
      <c r="C55" s="224">
        <v>178</v>
      </c>
      <c r="D55" s="178"/>
      <c r="E55" s="234" t="s">
        <v>136</v>
      </c>
      <c r="F55" s="370" t="s">
        <v>137</v>
      </c>
      <c r="G55" s="178"/>
      <c r="H55" s="232" t="s">
        <v>300</v>
      </c>
      <c r="I55" s="233">
        <v>77</v>
      </c>
      <c r="K55" s="152"/>
    </row>
    <row r="56" spans="2:11" ht="34.799999999999997" customHeight="1" x14ac:dyDescent="0.3">
      <c r="B56" s="225" t="s">
        <v>132</v>
      </c>
      <c r="C56" s="225" t="s">
        <v>73</v>
      </c>
      <c r="D56" s="178"/>
      <c r="E56" s="196" t="s">
        <v>430</v>
      </c>
      <c r="F56" s="202">
        <v>219</v>
      </c>
      <c r="G56" s="178"/>
      <c r="H56" s="232" t="s">
        <v>301</v>
      </c>
      <c r="I56" s="233">
        <v>70</v>
      </c>
      <c r="K56" s="152"/>
    </row>
    <row r="57" spans="2:11" ht="19.05" customHeight="1" x14ac:dyDescent="0.3">
      <c r="B57" s="223" t="s">
        <v>173</v>
      </c>
      <c r="C57" s="224">
        <v>196</v>
      </c>
      <c r="D57" s="178"/>
      <c r="E57" s="196" t="s">
        <v>431</v>
      </c>
      <c r="F57" s="202">
        <v>204.5</v>
      </c>
      <c r="G57" s="178"/>
      <c r="H57" s="232" t="s">
        <v>302</v>
      </c>
      <c r="I57" s="233">
        <v>66</v>
      </c>
      <c r="K57" s="152"/>
    </row>
    <row r="58" spans="2:11" ht="19.05" customHeight="1" x14ac:dyDescent="0.3">
      <c r="B58" s="223" t="s">
        <v>174</v>
      </c>
      <c r="C58" s="224">
        <v>188</v>
      </c>
      <c r="D58" s="178"/>
      <c r="E58" s="196" t="s">
        <v>432</v>
      </c>
      <c r="F58" s="202">
        <v>140</v>
      </c>
      <c r="G58" s="178"/>
      <c r="H58" s="232" t="s">
        <v>303</v>
      </c>
      <c r="I58" s="233">
        <v>70</v>
      </c>
      <c r="K58" s="152"/>
    </row>
    <row r="59" spans="2:11" ht="32.4" customHeight="1" x14ac:dyDescent="0.3">
      <c r="B59" s="223" t="s">
        <v>175</v>
      </c>
      <c r="C59" s="224">
        <v>248</v>
      </c>
      <c r="D59" s="178"/>
      <c r="E59" s="208" t="s">
        <v>45</v>
      </c>
      <c r="F59" s="208" t="s">
        <v>73</v>
      </c>
      <c r="G59" s="178"/>
      <c r="H59" s="235" t="s">
        <v>304</v>
      </c>
      <c r="I59" s="236">
        <v>62</v>
      </c>
      <c r="K59" s="152"/>
    </row>
    <row r="60" spans="2:11" ht="19.05" customHeight="1" x14ac:dyDescent="0.3">
      <c r="B60" s="223" t="s">
        <v>176</v>
      </c>
      <c r="C60" s="224">
        <v>188</v>
      </c>
      <c r="D60" s="178"/>
      <c r="E60" s="196" t="s">
        <v>197</v>
      </c>
      <c r="F60" s="202">
        <v>169</v>
      </c>
      <c r="G60" s="178"/>
      <c r="H60" s="237" t="s">
        <v>305</v>
      </c>
      <c r="I60" s="233">
        <v>189</v>
      </c>
      <c r="K60" s="152"/>
    </row>
    <row r="61" spans="2:11" ht="19.05" customHeight="1" x14ac:dyDescent="0.3">
      <c r="B61" s="124"/>
      <c r="C61" s="124"/>
      <c r="D61" s="124"/>
      <c r="E61" s="196" t="s">
        <v>198</v>
      </c>
      <c r="F61" s="202">
        <v>175</v>
      </c>
      <c r="G61" s="124"/>
      <c r="H61" s="232" t="s">
        <v>306</v>
      </c>
      <c r="I61" s="233">
        <v>220</v>
      </c>
      <c r="K61" s="152"/>
    </row>
    <row r="62" spans="2:11" ht="24.6" customHeight="1" x14ac:dyDescent="0.3">
      <c r="D62" s="124"/>
      <c r="G62" s="124"/>
      <c r="H62" s="124"/>
      <c r="I62" s="124"/>
    </row>
    <row r="63" spans="2:11" ht="20.399999999999999" customHeight="1" x14ac:dyDescent="0.3">
      <c r="D63" s="124"/>
      <c r="E63" s="124"/>
      <c r="F63" s="124"/>
      <c r="G63" s="124"/>
      <c r="H63" s="124"/>
      <c r="I63" s="124"/>
    </row>
    <row r="64" spans="2:11" x14ac:dyDescent="0.3">
      <c r="D64" s="124"/>
      <c r="E64" s="124"/>
      <c r="F64" s="124"/>
      <c r="G64" s="124"/>
      <c r="H64" s="124"/>
      <c r="I64" s="124"/>
    </row>
  </sheetData>
  <mergeCells count="9">
    <mergeCell ref="E10:F10"/>
    <mergeCell ref="B40:C40"/>
    <mergeCell ref="B29:C29"/>
    <mergeCell ref="B31:C31"/>
    <mergeCell ref="B1:C1"/>
    <mergeCell ref="B2:C2"/>
    <mergeCell ref="E2:F3"/>
    <mergeCell ref="E11:F11"/>
    <mergeCell ref="B22:C22"/>
  </mergeCells>
  <printOptions horizontalCentered="1"/>
  <pageMargins left="0.39370078740157483" right="0.39370078740157483" top="0.78740157480314965" bottom="0.78740157480314965" header="0.31496062992125984" footer="0.31496062992125984"/>
  <pageSetup paperSize="9" fitToWidth="0" orientation="portrait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6406-E29E-46E0-AF20-EFAF44C01195}">
  <dimension ref="A1:AW38"/>
  <sheetViews>
    <sheetView zoomScaleNormal="100" workbookViewId="0">
      <pane xSplit="1" topLeftCell="B1" activePane="topRight" state="frozen"/>
      <selection sqref="A1:C1"/>
      <selection pane="topRight" activeCell="A6" sqref="A6"/>
    </sheetView>
  </sheetViews>
  <sheetFormatPr defaultRowHeight="14.4" x14ac:dyDescent="0.3"/>
  <cols>
    <col min="1" max="1" width="22.88671875" customWidth="1"/>
    <col min="2" max="5" width="5.5546875" style="8" customWidth="1"/>
    <col min="6" max="6" width="5.5546875" customWidth="1"/>
    <col min="7" max="9" width="5.5546875" style="8" customWidth="1"/>
    <col min="10" max="10" width="6.44140625" style="8" customWidth="1"/>
    <col min="11" max="11" width="6.5546875" style="8" customWidth="1"/>
    <col min="12" max="12" width="7.5546875" style="8" customWidth="1"/>
    <col min="13" max="13" width="7" style="85" customWidth="1"/>
    <col min="14" max="14" width="6.109375" style="85" customWidth="1"/>
    <col min="15" max="16" width="5.5546875" style="102" hidden="1" customWidth="1"/>
    <col min="17" max="17" width="6.5546875" style="102" customWidth="1"/>
    <col min="18" max="18" width="7.44140625" customWidth="1"/>
    <col min="21" max="22" width="9.109375" hidden="1" customWidth="1"/>
    <col min="23" max="28" width="5.6640625" style="13" hidden="1" customWidth="1"/>
    <col min="29" max="29" width="5.6640625" hidden="1" customWidth="1"/>
    <col min="30" max="30" width="9.109375" hidden="1" customWidth="1"/>
    <col min="31" max="36" width="5.6640625" style="13" hidden="1" customWidth="1"/>
    <col min="37" max="37" width="5.6640625" hidden="1" customWidth="1"/>
    <col min="38" max="38" width="1.33203125" hidden="1" customWidth="1"/>
    <col min="39" max="40" width="16.33203125" hidden="1" customWidth="1"/>
    <col min="41" max="41" width="24" hidden="1" customWidth="1"/>
    <col min="42" max="49" width="9.109375" hidden="1" customWidth="1"/>
    <col min="50" max="50" width="9.109375" customWidth="1"/>
  </cols>
  <sheetData>
    <row r="1" spans="1:49" ht="16.8" thickBot="1" x14ac:dyDescent="0.45">
      <c r="A1" s="10" t="s">
        <v>463</v>
      </c>
      <c r="F1" s="11"/>
      <c r="M1" s="150"/>
      <c r="N1" s="151"/>
      <c r="W1" s="12"/>
      <c r="AE1" s="12"/>
    </row>
    <row r="2" spans="1:49" ht="92.25" customHeight="1" x14ac:dyDescent="0.3">
      <c r="A2" s="536" t="s">
        <v>55</v>
      </c>
      <c r="B2" s="539" t="s">
        <v>56</v>
      </c>
      <c r="C2" s="534" t="s">
        <v>128</v>
      </c>
      <c r="D2" s="534" t="s">
        <v>57</v>
      </c>
      <c r="E2" s="534" t="s">
        <v>58</v>
      </c>
      <c r="F2" s="534" t="s">
        <v>59</v>
      </c>
      <c r="G2" s="534" t="s">
        <v>60</v>
      </c>
      <c r="H2" s="534" t="s">
        <v>61</v>
      </c>
      <c r="I2" s="534" t="s">
        <v>129</v>
      </c>
      <c r="J2" s="534" t="s">
        <v>62</v>
      </c>
      <c r="K2" s="534" t="s">
        <v>63</v>
      </c>
      <c r="L2" s="534" t="s">
        <v>64</v>
      </c>
      <c r="M2" s="534" t="s">
        <v>374</v>
      </c>
      <c r="N2" s="534" t="s">
        <v>66</v>
      </c>
      <c r="O2" s="53"/>
      <c r="P2" s="53"/>
      <c r="Q2" s="534" t="s">
        <v>67</v>
      </c>
      <c r="R2" s="545" t="s">
        <v>68</v>
      </c>
      <c r="S2" s="534" t="s">
        <v>65</v>
      </c>
      <c r="T2" s="8"/>
      <c r="W2" s="541" t="s">
        <v>69</v>
      </c>
      <c r="X2" s="542"/>
      <c r="Y2" s="542"/>
      <c r="Z2" s="542"/>
      <c r="AA2" s="542"/>
      <c r="AB2" s="542"/>
      <c r="AC2" s="542"/>
      <c r="AE2" s="541" t="s">
        <v>69</v>
      </c>
      <c r="AF2" s="542"/>
      <c r="AG2" s="542"/>
      <c r="AH2" s="542"/>
      <c r="AI2" s="542"/>
      <c r="AJ2" s="542"/>
      <c r="AK2" s="542"/>
    </row>
    <row r="3" spans="1:49" ht="16.5" customHeight="1" x14ac:dyDescent="0.3">
      <c r="A3" s="537"/>
      <c r="B3" s="540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4" t="s">
        <v>70</v>
      </c>
      <c r="P3" s="54" t="s">
        <v>71</v>
      </c>
      <c r="Q3" s="535"/>
      <c r="R3" s="546"/>
      <c r="S3" s="535"/>
      <c r="T3" s="8"/>
      <c r="W3" s="541"/>
      <c r="X3" s="542"/>
      <c r="Y3" s="542"/>
      <c r="Z3" s="542"/>
      <c r="AA3" s="542"/>
      <c r="AB3" s="542"/>
      <c r="AC3" s="542"/>
      <c r="AE3" s="541"/>
      <c r="AF3" s="542"/>
      <c r="AG3" s="542"/>
      <c r="AH3" s="542"/>
      <c r="AI3" s="542"/>
      <c r="AJ3" s="542"/>
      <c r="AK3" s="542"/>
    </row>
    <row r="4" spans="1:49" ht="16.5" customHeight="1" thickBot="1" x14ac:dyDescent="0.35">
      <c r="A4" s="538"/>
      <c r="B4" s="76" t="s">
        <v>72</v>
      </c>
      <c r="C4" s="77" t="s">
        <v>72</v>
      </c>
      <c r="D4" s="77" t="s">
        <v>72</v>
      </c>
      <c r="E4" s="77" t="s">
        <v>72</v>
      </c>
      <c r="F4" s="77" t="s">
        <v>72</v>
      </c>
      <c r="G4" s="77" t="s">
        <v>72</v>
      </c>
      <c r="H4" s="77" t="s">
        <v>72</v>
      </c>
      <c r="I4" s="77" t="s">
        <v>72</v>
      </c>
      <c r="J4" s="77" t="s">
        <v>72</v>
      </c>
      <c r="K4" s="78" t="s">
        <v>73</v>
      </c>
      <c r="L4" s="79" t="s">
        <v>72</v>
      </c>
      <c r="M4" s="78" t="s">
        <v>72</v>
      </c>
      <c r="N4" s="78" t="s">
        <v>73</v>
      </c>
      <c r="O4" s="80"/>
      <c r="P4" s="80"/>
      <c r="Q4" s="81" t="s">
        <v>73</v>
      </c>
      <c r="R4" s="81" t="s">
        <v>73</v>
      </c>
      <c r="S4" s="78" t="s">
        <v>73</v>
      </c>
      <c r="T4" s="8"/>
      <c r="W4" s="14" t="s">
        <v>74</v>
      </c>
      <c r="X4" s="15" t="s">
        <v>75</v>
      </c>
      <c r="Y4" s="15" t="s">
        <v>76</v>
      </c>
      <c r="Z4" s="15" t="s">
        <v>70</v>
      </c>
      <c r="AA4" s="15" t="s">
        <v>71</v>
      </c>
      <c r="AB4" s="15" t="s">
        <v>77</v>
      </c>
      <c r="AC4" s="15" t="s">
        <v>78</v>
      </c>
      <c r="AE4" s="14" t="s">
        <v>74</v>
      </c>
      <c r="AF4" s="15" t="s">
        <v>75</v>
      </c>
      <c r="AG4" s="15" t="s">
        <v>76</v>
      </c>
      <c r="AH4" s="15" t="s">
        <v>70</v>
      </c>
      <c r="AI4" s="15" t="s">
        <v>71</v>
      </c>
      <c r="AJ4" s="15" t="s">
        <v>77</v>
      </c>
      <c r="AK4" s="15" t="s">
        <v>78</v>
      </c>
      <c r="AM4" s="16" t="s">
        <v>79</v>
      </c>
      <c r="AN4" s="13"/>
    </row>
    <row r="5" spans="1:49" ht="14.4" customHeight="1" x14ac:dyDescent="0.3">
      <c r="A5" s="163" t="s">
        <v>80</v>
      </c>
      <c r="B5" s="164"/>
      <c r="C5" s="165"/>
      <c r="D5" s="165">
        <v>370</v>
      </c>
      <c r="E5" s="165"/>
      <c r="F5" s="165"/>
      <c r="G5" s="165"/>
      <c r="H5" s="165"/>
      <c r="I5" s="165">
        <v>270</v>
      </c>
      <c r="J5" s="165"/>
      <c r="K5" s="165"/>
      <c r="L5" s="165">
        <v>376</v>
      </c>
      <c r="M5" s="170">
        <v>428</v>
      </c>
      <c r="N5" s="170">
        <v>399.9</v>
      </c>
      <c r="O5" s="171"/>
      <c r="P5" s="172"/>
      <c r="Q5" s="165">
        <v>420</v>
      </c>
      <c r="R5" s="165"/>
      <c r="S5" s="547" t="s">
        <v>428</v>
      </c>
      <c r="T5" s="17"/>
      <c r="U5" s="543" t="e">
        <f>+AVERAGE(#REF!)</f>
        <v>#REF!</v>
      </c>
      <c r="V5" s="18">
        <f>IF(SUM(B5:N5)&lt;&gt;0,AVERAGE(B5:N5),0)</f>
        <v>368.78000000000003</v>
      </c>
      <c r="W5" s="19">
        <v>0.46</v>
      </c>
      <c r="X5" s="20"/>
      <c r="Y5" s="20"/>
      <c r="Z5" s="20"/>
      <c r="AA5" s="20"/>
      <c r="AB5" s="20"/>
      <c r="AC5" s="20"/>
      <c r="AE5" s="21">
        <f>IF(W5&gt;0,100*W5,"")</f>
        <v>46</v>
      </c>
      <c r="AF5" s="21" t="str">
        <f t="shared" ref="AF5:AK17" si="0">IF(X5&gt;0,100*X5,"")</f>
        <v/>
      </c>
      <c r="AG5" s="21" t="str">
        <f t="shared" si="0"/>
        <v/>
      </c>
      <c r="AH5" s="21" t="str">
        <f t="shared" si="0"/>
        <v/>
      </c>
      <c r="AI5" s="21" t="str">
        <f t="shared" si="0"/>
        <v/>
      </c>
      <c r="AJ5" s="21" t="str">
        <f t="shared" si="0"/>
        <v/>
      </c>
      <c r="AK5" s="21" t="str">
        <f t="shared" si="0"/>
        <v/>
      </c>
    </row>
    <row r="6" spans="1:49" x14ac:dyDescent="0.3">
      <c r="A6" s="166" t="s">
        <v>81</v>
      </c>
      <c r="B6" s="167">
        <v>300</v>
      </c>
      <c r="C6" s="168">
        <v>295</v>
      </c>
      <c r="D6" s="168">
        <v>310</v>
      </c>
      <c r="E6" s="168">
        <v>320</v>
      </c>
      <c r="F6" s="168"/>
      <c r="G6" s="168"/>
      <c r="H6" s="168"/>
      <c r="I6" s="168">
        <v>250</v>
      </c>
      <c r="J6" s="168"/>
      <c r="K6" s="168"/>
      <c r="L6" s="168"/>
      <c r="M6" s="173">
        <v>312</v>
      </c>
      <c r="N6" s="173">
        <v>289.5</v>
      </c>
      <c r="O6" s="174"/>
      <c r="P6" s="175"/>
      <c r="Q6" s="168">
        <v>350</v>
      </c>
      <c r="R6" s="168"/>
      <c r="S6" s="548"/>
      <c r="T6" s="8"/>
      <c r="U6" s="544"/>
      <c r="V6" s="18">
        <f>IF(SUM(B6:N6)&lt;&gt;0,AVERAGE(B6:N6),0)</f>
        <v>296.64285714285717</v>
      </c>
      <c r="W6" s="19">
        <v>0.32</v>
      </c>
      <c r="X6" s="20"/>
      <c r="Y6" s="20"/>
      <c r="Z6" s="20"/>
      <c r="AA6" s="20"/>
      <c r="AB6" s="20"/>
      <c r="AC6" s="20"/>
      <c r="AE6" s="21">
        <f t="shared" ref="AE6:AK28" si="1">IF(W6&gt;0,100*W6,"")</f>
        <v>32</v>
      </c>
      <c r="AF6" s="21" t="str">
        <f t="shared" si="0"/>
        <v/>
      </c>
      <c r="AG6" s="21" t="str">
        <f t="shared" si="0"/>
        <v/>
      </c>
      <c r="AH6" s="21" t="str">
        <f t="shared" si="0"/>
        <v/>
      </c>
      <c r="AI6" s="21" t="str">
        <f t="shared" si="0"/>
        <v/>
      </c>
      <c r="AJ6" s="21" t="str">
        <f t="shared" si="0"/>
        <v/>
      </c>
      <c r="AK6" s="21" t="str">
        <f t="shared" si="0"/>
        <v/>
      </c>
    </row>
    <row r="7" spans="1:49" s="96" customFormat="1" x14ac:dyDescent="0.3">
      <c r="A7" s="166" t="s">
        <v>313</v>
      </c>
      <c r="B7" s="167"/>
      <c r="C7" s="168">
        <v>280</v>
      </c>
      <c r="D7" s="168"/>
      <c r="E7" s="168"/>
      <c r="F7" s="168"/>
      <c r="G7" s="168"/>
      <c r="H7" s="168"/>
      <c r="I7" s="168"/>
      <c r="J7" s="168"/>
      <c r="K7" s="168"/>
      <c r="L7" s="168"/>
      <c r="M7" s="173"/>
      <c r="N7" s="173"/>
      <c r="O7" s="176"/>
      <c r="P7" s="175"/>
      <c r="Q7" s="168"/>
      <c r="R7" s="168"/>
      <c r="S7" s="548"/>
      <c r="T7" s="85"/>
      <c r="U7" s="101"/>
      <c r="V7" s="97"/>
      <c r="W7" s="98"/>
      <c r="X7" s="99"/>
      <c r="Y7" s="99"/>
      <c r="Z7" s="99"/>
      <c r="AA7" s="99"/>
      <c r="AB7" s="99"/>
      <c r="AC7" s="99"/>
      <c r="AE7" s="100"/>
      <c r="AF7" s="100"/>
      <c r="AG7" s="100"/>
      <c r="AH7" s="100"/>
      <c r="AI7" s="100"/>
      <c r="AJ7" s="100"/>
      <c r="AK7" s="100"/>
    </row>
    <row r="8" spans="1:49" x14ac:dyDescent="0.3">
      <c r="A8" s="166" t="s">
        <v>82</v>
      </c>
      <c r="B8" s="167">
        <v>280</v>
      </c>
      <c r="C8" s="168">
        <v>281</v>
      </c>
      <c r="D8" s="168">
        <v>295</v>
      </c>
      <c r="E8" s="168">
        <v>300</v>
      </c>
      <c r="F8" s="168"/>
      <c r="G8" s="168"/>
      <c r="H8" s="168"/>
      <c r="I8" s="168">
        <v>200</v>
      </c>
      <c r="J8" s="168"/>
      <c r="K8" s="168"/>
      <c r="L8" s="168"/>
      <c r="M8" s="173">
        <v>290</v>
      </c>
      <c r="N8" s="173">
        <v>259.5</v>
      </c>
      <c r="O8" s="177"/>
      <c r="P8" s="177"/>
      <c r="Q8" s="168">
        <v>295</v>
      </c>
      <c r="R8" s="168"/>
      <c r="S8" s="548"/>
      <c r="T8" s="8"/>
      <c r="V8" s="18">
        <f>IF(SUM(B8:N8)&lt;&gt;0,AVERAGE(B8:N8),0)</f>
        <v>272.21428571428572</v>
      </c>
      <c r="W8" s="19">
        <v>0.27</v>
      </c>
      <c r="X8" s="20"/>
      <c r="Y8" s="20"/>
      <c r="Z8" s="20">
        <v>0.02</v>
      </c>
      <c r="AA8" s="20">
        <v>0.04</v>
      </c>
      <c r="AB8" s="20"/>
      <c r="AC8" s="20"/>
      <c r="AE8" s="21">
        <f t="shared" si="1"/>
        <v>27</v>
      </c>
      <c r="AF8" s="21" t="str">
        <f t="shared" si="0"/>
        <v/>
      </c>
      <c r="AG8" s="21" t="str">
        <f t="shared" si="0"/>
        <v/>
      </c>
      <c r="AH8" s="21">
        <f t="shared" si="0"/>
        <v>2</v>
      </c>
      <c r="AI8" s="21">
        <f t="shared" si="0"/>
        <v>4</v>
      </c>
      <c r="AJ8" s="21" t="str">
        <f t="shared" si="0"/>
        <v/>
      </c>
      <c r="AK8" s="21" t="str">
        <f t="shared" si="0"/>
        <v/>
      </c>
    </row>
    <row r="9" spans="1:49" s="102" customFormat="1" x14ac:dyDescent="0.3">
      <c r="A9" s="169" t="s">
        <v>466</v>
      </c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>
        <v>280</v>
      </c>
      <c r="M9" s="173"/>
      <c r="N9" s="173"/>
      <c r="O9" s="177"/>
      <c r="P9" s="177"/>
      <c r="Q9" s="168"/>
      <c r="R9" s="168"/>
      <c r="S9" s="548"/>
      <c r="T9" s="85"/>
      <c r="V9" s="103"/>
      <c r="W9" s="98"/>
      <c r="X9" s="99"/>
      <c r="Y9" s="99"/>
      <c r="Z9" s="99"/>
      <c r="AA9" s="99"/>
      <c r="AB9" s="99"/>
      <c r="AC9" s="99"/>
      <c r="AE9" s="100"/>
      <c r="AF9" s="100"/>
      <c r="AG9" s="100"/>
      <c r="AH9" s="100"/>
      <c r="AI9" s="100"/>
      <c r="AJ9" s="100"/>
      <c r="AK9" s="100"/>
    </row>
    <row r="10" spans="1:49" x14ac:dyDescent="0.3">
      <c r="A10" s="166" t="s">
        <v>83</v>
      </c>
      <c r="B10" s="167"/>
      <c r="C10" s="168"/>
      <c r="D10" s="168"/>
      <c r="E10" s="168"/>
      <c r="F10" s="168"/>
      <c r="G10" s="168"/>
      <c r="H10" s="168"/>
      <c r="I10" s="168"/>
      <c r="J10" s="168">
        <v>165</v>
      </c>
      <c r="K10" s="168"/>
      <c r="L10" s="168"/>
      <c r="M10" s="173"/>
      <c r="N10" s="173">
        <v>230</v>
      </c>
      <c r="O10" s="177"/>
      <c r="P10" s="177"/>
      <c r="Q10" s="168"/>
      <c r="R10" s="168"/>
      <c r="S10" s="548"/>
      <c r="T10" s="8"/>
      <c r="V10" s="18">
        <f>IF(SUM(B10:N10)&lt;&gt;0,AVERAGE(B10:N10),0)</f>
        <v>197.5</v>
      </c>
      <c r="W10" s="19">
        <v>0.21</v>
      </c>
      <c r="X10" s="20"/>
      <c r="Y10" s="20"/>
      <c r="Z10" s="20"/>
      <c r="AA10" s="20"/>
      <c r="AB10" s="20">
        <v>0.24</v>
      </c>
      <c r="AC10" s="20"/>
      <c r="AE10" s="21">
        <f t="shared" si="1"/>
        <v>21</v>
      </c>
      <c r="AF10" s="21" t="str">
        <f t="shared" si="0"/>
        <v/>
      </c>
      <c r="AG10" s="21" t="str">
        <f t="shared" si="0"/>
        <v/>
      </c>
      <c r="AH10" s="21" t="str">
        <f t="shared" si="0"/>
        <v/>
      </c>
      <c r="AI10" s="21" t="str">
        <f t="shared" si="0"/>
        <v/>
      </c>
      <c r="AJ10" s="21">
        <f t="shared" si="0"/>
        <v>24</v>
      </c>
      <c r="AK10" s="21" t="str">
        <f t="shared" si="0"/>
        <v/>
      </c>
    </row>
    <row r="11" spans="1:49" ht="15" thickBot="1" x14ac:dyDescent="0.35">
      <c r="A11" s="159" t="s">
        <v>84</v>
      </c>
      <c r="B11" s="160">
        <v>280</v>
      </c>
      <c r="C11" s="161">
        <v>280</v>
      </c>
      <c r="D11" s="161"/>
      <c r="E11" s="161"/>
      <c r="F11" s="161">
        <v>210</v>
      </c>
      <c r="G11" s="161"/>
      <c r="H11" s="161"/>
      <c r="I11" s="161"/>
      <c r="J11" s="161">
        <v>210</v>
      </c>
      <c r="K11" s="161"/>
      <c r="L11" s="161"/>
      <c r="M11" s="162"/>
      <c r="N11" s="162"/>
      <c r="O11" s="149"/>
      <c r="P11" s="149"/>
      <c r="Q11" s="161"/>
      <c r="R11" s="161"/>
      <c r="S11" s="548"/>
      <c r="T11" s="8"/>
      <c r="U11" s="23" t="e">
        <f>+#REF!</f>
        <v>#REF!</v>
      </c>
      <c r="V11" s="18">
        <f>IF(SUM(B11:N11)&lt;&gt;0,AVERAGE(B11:N11),0)</f>
        <v>245</v>
      </c>
      <c r="W11" s="24"/>
      <c r="X11" s="25">
        <v>0.4</v>
      </c>
      <c r="Y11" s="25"/>
      <c r="Z11" s="25"/>
      <c r="AA11" s="25"/>
      <c r="AB11" s="25"/>
      <c r="AC11" s="25"/>
      <c r="AE11" s="26" t="str">
        <f t="shared" si="1"/>
        <v/>
      </c>
      <c r="AF11" s="26">
        <f t="shared" si="0"/>
        <v>40</v>
      </c>
      <c r="AG11" s="26" t="str">
        <f t="shared" si="0"/>
        <v/>
      </c>
      <c r="AH11" s="26" t="str">
        <f t="shared" si="0"/>
        <v/>
      </c>
      <c r="AI11" s="26" t="str">
        <f t="shared" si="0"/>
        <v/>
      </c>
      <c r="AJ11" s="26" t="str">
        <f t="shared" si="0"/>
        <v/>
      </c>
      <c r="AK11" s="26" t="str">
        <f t="shared" si="0"/>
        <v/>
      </c>
    </row>
    <row r="12" spans="1:49" x14ac:dyDescent="0.3">
      <c r="A12" s="154" t="s">
        <v>85</v>
      </c>
      <c r="B12" s="155">
        <v>140</v>
      </c>
      <c r="C12" s="156">
        <v>140</v>
      </c>
      <c r="D12" s="156"/>
      <c r="E12" s="156"/>
      <c r="F12" s="156"/>
      <c r="G12" s="156"/>
      <c r="H12" s="156"/>
      <c r="I12" s="156"/>
      <c r="J12" s="156">
        <v>170</v>
      </c>
      <c r="K12" s="156"/>
      <c r="L12" s="156">
        <v>271</v>
      </c>
      <c r="M12" s="157">
        <v>315</v>
      </c>
      <c r="N12" s="157"/>
      <c r="O12" s="158"/>
      <c r="P12" s="158"/>
      <c r="Q12" s="156"/>
      <c r="R12" s="156"/>
      <c r="S12" s="548"/>
      <c r="T12" s="8"/>
      <c r="V12" s="18">
        <f>IF(SUM(B12:N12)&lt;&gt;0,AVERAGE(B12:N12),0)</f>
        <v>207.2</v>
      </c>
      <c r="W12" s="27"/>
      <c r="X12" s="28"/>
      <c r="Y12" s="28"/>
      <c r="Z12" s="28"/>
      <c r="AA12" s="28">
        <v>0.21</v>
      </c>
      <c r="AB12" s="28">
        <v>0.3</v>
      </c>
      <c r="AC12" s="28"/>
      <c r="AE12" s="29" t="str">
        <f t="shared" si="1"/>
        <v/>
      </c>
      <c r="AF12" s="29" t="str">
        <f t="shared" si="0"/>
        <v/>
      </c>
      <c r="AG12" s="29" t="str">
        <f t="shared" si="0"/>
        <v/>
      </c>
      <c r="AH12" s="29" t="str">
        <f t="shared" si="0"/>
        <v/>
      </c>
      <c r="AI12" s="29">
        <f t="shared" si="0"/>
        <v>21</v>
      </c>
      <c r="AJ12" s="29">
        <f t="shared" si="0"/>
        <v>30</v>
      </c>
      <c r="AK12" s="29" t="str">
        <f t="shared" si="0"/>
        <v/>
      </c>
      <c r="AP12" s="30" t="s">
        <v>86</v>
      </c>
      <c r="AQ12" s="31"/>
      <c r="AR12" s="32" t="s">
        <v>74</v>
      </c>
      <c r="AS12" s="32" t="s">
        <v>75</v>
      </c>
      <c r="AT12" s="32" t="s">
        <v>76</v>
      </c>
      <c r="AU12" s="32" t="s">
        <v>71</v>
      </c>
      <c r="AV12" s="32" t="s">
        <v>70</v>
      </c>
      <c r="AW12" s="32" t="s">
        <v>77</v>
      </c>
    </row>
    <row r="13" spans="1:49" x14ac:dyDescent="0.3">
      <c r="A13" s="75" t="s">
        <v>87</v>
      </c>
      <c r="B13" s="50"/>
      <c r="C13" s="51"/>
      <c r="D13" s="51">
        <v>270</v>
      </c>
      <c r="E13" s="51"/>
      <c r="F13" s="51"/>
      <c r="G13" s="51"/>
      <c r="H13" s="51"/>
      <c r="I13" s="51"/>
      <c r="J13" s="51">
        <v>260</v>
      </c>
      <c r="K13" s="51"/>
      <c r="L13" s="51"/>
      <c r="M13" s="115">
        <v>284</v>
      </c>
      <c r="N13" s="115"/>
      <c r="O13" s="94"/>
      <c r="P13" s="94"/>
      <c r="Q13" s="111"/>
      <c r="R13" s="51"/>
      <c r="S13" s="548"/>
      <c r="T13" s="8"/>
      <c r="V13" s="18">
        <f>IF(SUM(B13:N13)&lt;&gt;0,AVERAGE(B13:N13),0)</f>
        <v>271.33333333333331</v>
      </c>
      <c r="W13" s="34">
        <v>0.2</v>
      </c>
      <c r="X13" s="35">
        <v>0.3</v>
      </c>
      <c r="Y13" s="35"/>
      <c r="Z13" s="35"/>
      <c r="AA13" s="35"/>
      <c r="AB13" s="35"/>
      <c r="AC13" s="35"/>
      <c r="AE13" s="36"/>
      <c r="AF13" s="36">
        <v>20</v>
      </c>
      <c r="AG13" s="36">
        <v>30</v>
      </c>
      <c r="AH13" s="36" t="str">
        <f t="shared" si="0"/>
        <v/>
      </c>
      <c r="AI13" s="36" t="str">
        <f t="shared" si="0"/>
        <v/>
      </c>
      <c r="AJ13" s="36" t="str">
        <f t="shared" si="0"/>
        <v/>
      </c>
      <c r="AK13" s="36" t="str">
        <f t="shared" si="0"/>
        <v/>
      </c>
      <c r="AM13" s="22" t="e">
        <f>IF(V13&lt;&gt;"",(V13*10)/(((AE13*10)*$U$5)+((AF13*10)*$U$11)+((AG13*10)*#REF!)),"")</f>
        <v>#REF!</v>
      </c>
      <c r="AN13" s="37"/>
      <c r="AO13" s="38" t="s">
        <v>88</v>
      </c>
      <c r="AP13" s="39" t="e">
        <f>IF(#REF!&lt;&gt;"",(#REF!*10)/(((AR13*10)*$AR$2)+((AS13*10)*$AR$3)+((AT13*10)*$AR$4)),"")</f>
        <v>#REF!</v>
      </c>
      <c r="AQ13" s="31"/>
      <c r="AR13" s="31"/>
      <c r="AS13" s="31">
        <v>20</v>
      </c>
      <c r="AT13" s="31">
        <v>30</v>
      </c>
      <c r="AU13" s="31"/>
      <c r="AV13" s="31"/>
      <c r="AW13" s="31"/>
    </row>
    <row r="14" spans="1:49" s="102" customFormat="1" x14ac:dyDescent="0.3">
      <c r="A14" s="95" t="s">
        <v>314</v>
      </c>
      <c r="B14" s="90"/>
      <c r="C14" s="111"/>
      <c r="D14" s="111">
        <v>270</v>
      </c>
      <c r="E14" s="111"/>
      <c r="F14" s="111"/>
      <c r="G14" s="111">
        <v>196</v>
      </c>
      <c r="H14" s="111"/>
      <c r="I14" s="111"/>
      <c r="J14" s="111"/>
      <c r="K14" s="111"/>
      <c r="L14" s="111"/>
      <c r="M14" s="115"/>
      <c r="N14" s="115"/>
      <c r="O14" s="94"/>
      <c r="P14" s="94"/>
      <c r="Q14" s="111"/>
      <c r="R14" s="111"/>
      <c r="S14" s="548"/>
      <c r="T14" s="85"/>
      <c r="V14" s="103"/>
      <c r="W14" s="104"/>
      <c r="X14" s="105"/>
      <c r="Y14" s="105"/>
      <c r="Z14" s="105"/>
      <c r="AA14" s="105"/>
      <c r="AB14" s="105"/>
      <c r="AC14" s="105"/>
      <c r="AE14" s="106"/>
      <c r="AF14" s="106"/>
      <c r="AG14" s="106"/>
      <c r="AH14" s="106"/>
      <c r="AI14" s="106"/>
      <c r="AJ14" s="106"/>
      <c r="AK14" s="106"/>
      <c r="AM14" s="112"/>
      <c r="AN14" s="108"/>
      <c r="AO14" s="88"/>
      <c r="AP14" s="89"/>
      <c r="AQ14" s="86"/>
      <c r="AR14" s="86"/>
      <c r="AS14" s="86"/>
      <c r="AT14" s="86"/>
      <c r="AU14" s="86"/>
      <c r="AV14" s="86"/>
      <c r="AW14" s="86"/>
    </row>
    <row r="15" spans="1:49" x14ac:dyDescent="0.3">
      <c r="A15" s="75" t="s">
        <v>89</v>
      </c>
      <c r="B15" s="50"/>
      <c r="C15" s="51">
        <v>195</v>
      </c>
      <c r="D15" s="51"/>
      <c r="E15" s="51"/>
      <c r="F15" s="51"/>
      <c r="G15" s="51"/>
      <c r="H15" s="51"/>
      <c r="I15" s="51"/>
      <c r="J15" s="51"/>
      <c r="K15" s="51">
        <v>160</v>
      </c>
      <c r="L15" s="51"/>
      <c r="M15" s="115"/>
      <c r="N15" s="115">
        <v>190</v>
      </c>
      <c r="O15" s="94"/>
      <c r="P15" s="94"/>
      <c r="Q15" s="111"/>
      <c r="R15" s="51"/>
      <c r="S15" s="548"/>
      <c r="T15" s="8"/>
      <c r="V15" s="18">
        <f>IF(SUM(B15:N15)&lt;&gt;0,AVERAGE(B15:N15),0)</f>
        <v>181.66666666666666</v>
      </c>
      <c r="W15" s="40">
        <v>0.04</v>
      </c>
      <c r="X15" s="35">
        <v>0.12</v>
      </c>
      <c r="Y15" s="35">
        <v>0.12</v>
      </c>
      <c r="Z15" s="35">
        <v>0.1</v>
      </c>
      <c r="AA15" s="35">
        <v>2.5000000000000001E-2</v>
      </c>
      <c r="AB15" s="35">
        <v>0.15</v>
      </c>
      <c r="AC15" s="35"/>
      <c r="AE15" s="36">
        <f t="shared" si="1"/>
        <v>4</v>
      </c>
      <c r="AF15" s="36">
        <f t="shared" si="0"/>
        <v>12</v>
      </c>
      <c r="AG15" s="36">
        <f t="shared" si="0"/>
        <v>12</v>
      </c>
      <c r="AH15" s="36">
        <f t="shared" si="0"/>
        <v>10</v>
      </c>
      <c r="AI15" s="36">
        <f t="shared" si="0"/>
        <v>2.5</v>
      </c>
      <c r="AJ15" s="36">
        <f t="shared" si="0"/>
        <v>15</v>
      </c>
      <c r="AK15" s="36" t="str">
        <f t="shared" si="0"/>
        <v/>
      </c>
      <c r="AM15" s="22" t="e">
        <f>IF(V15&lt;&gt;"",(V15*10)/(((AE15*10)*$U$5)+((AF15*10)*$U$11)+((AG15*10)*#REF!)),"")</f>
        <v>#REF!</v>
      </c>
      <c r="AO15" s="41" t="s">
        <v>90</v>
      </c>
      <c r="AP15" s="42" t="e">
        <f>IF(#REF!&lt;&gt;"",(#REF!*10)/(((AR15*10)*$AR$2)+((AS15*10)*$AR$3)+((AT15*10)*$AR$4)),"")</f>
        <v>#REF!</v>
      </c>
      <c r="AQ15" s="31"/>
      <c r="AR15" s="31">
        <v>5</v>
      </c>
      <c r="AS15" s="31">
        <v>11</v>
      </c>
      <c r="AT15" s="31">
        <v>20</v>
      </c>
      <c r="AU15" s="31"/>
      <c r="AV15" s="31"/>
      <c r="AW15" s="31"/>
    </row>
    <row r="16" spans="1:49" x14ac:dyDescent="0.3">
      <c r="A16" s="33" t="s">
        <v>91</v>
      </c>
      <c r="B16" s="50"/>
      <c r="C16" s="51"/>
      <c r="D16" s="51"/>
      <c r="E16" s="51"/>
      <c r="F16" s="51"/>
      <c r="G16" s="51"/>
      <c r="H16" s="51">
        <v>210</v>
      </c>
      <c r="I16" s="51"/>
      <c r="J16" s="51"/>
      <c r="K16" s="51"/>
      <c r="L16" s="51"/>
      <c r="M16" s="115">
        <v>210</v>
      </c>
      <c r="N16" s="115"/>
      <c r="O16" s="91"/>
      <c r="P16" s="92"/>
      <c r="Q16" s="111"/>
      <c r="R16" s="51"/>
      <c r="S16" s="548"/>
      <c r="T16" s="8"/>
      <c r="V16" s="18">
        <f>IF(SUM(B16:N16)&lt;&gt;0,AVERAGE(B16:N16),0)</f>
        <v>210</v>
      </c>
      <c r="W16" s="40">
        <v>0.04</v>
      </c>
      <c r="X16" s="35">
        <v>0.12</v>
      </c>
      <c r="Y16" s="35">
        <v>0.2</v>
      </c>
      <c r="Z16" s="35">
        <v>0.05</v>
      </c>
      <c r="AA16" s="35"/>
      <c r="AB16" s="35">
        <v>0.12</v>
      </c>
      <c r="AC16" s="35"/>
      <c r="AE16" s="36">
        <f t="shared" si="1"/>
        <v>4</v>
      </c>
      <c r="AF16" s="36">
        <f t="shared" si="0"/>
        <v>12</v>
      </c>
      <c r="AG16" s="36">
        <f t="shared" si="0"/>
        <v>20</v>
      </c>
      <c r="AH16" s="36">
        <f t="shared" si="0"/>
        <v>5</v>
      </c>
      <c r="AI16" s="36" t="str">
        <f t="shared" si="0"/>
        <v/>
      </c>
      <c r="AJ16" s="36">
        <f t="shared" si="0"/>
        <v>12</v>
      </c>
      <c r="AK16" s="36" t="str">
        <f t="shared" si="0"/>
        <v/>
      </c>
      <c r="AM16" s="22" t="e">
        <f>IF(V16&lt;&gt;"",(V16*10)/(((AE16*10)*$U$5)+((AF16*10)*$U$11)+((AG16*10)*#REF!)),"")</f>
        <v>#REF!</v>
      </c>
      <c r="AO16" s="41" t="s">
        <v>92</v>
      </c>
      <c r="AP16" s="42" t="e">
        <f>IF(#REF!&lt;&gt;"",(#REF!*10)/(((AR16*10)*$AR$2)+((AS16*10)*$AR$3)+((AT16*10)*$AR$4)),"")</f>
        <v>#REF!</v>
      </c>
      <c r="AQ16" s="31"/>
      <c r="AR16" s="31">
        <v>1</v>
      </c>
      <c r="AS16" s="31">
        <v>15</v>
      </c>
      <c r="AT16" s="31">
        <v>15</v>
      </c>
      <c r="AU16" s="31"/>
      <c r="AV16" s="31"/>
      <c r="AW16" s="31"/>
    </row>
    <row r="17" spans="1:49" x14ac:dyDescent="0.3">
      <c r="A17" s="33" t="s">
        <v>93</v>
      </c>
      <c r="B17" s="90">
        <v>230</v>
      </c>
      <c r="C17" s="111">
        <v>230</v>
      </c>
      <c r="D17" s="51"/>
      <c r="E17" s="51"/>
      <c r="F17" s="51"/>
      <c r="G17" s="51"/>
      <c r="H17" s="51">
        <v>215</v>
      </c>
      <c r="I17" s="51"/>
      <c r="J17" s="51"/>
      <c r="K17" s="51"/>
      <c r="L17" s="51"/>
      <c r="M17" s="115">
        <v>215</v>
      </c>
      <c r="N17" s="115"/>
      <c r="O17" s="91"/>
      <c r="P17" s="92"/>
      <c r="Q17" s="111"/>
      <c r="R17" s="51"/>
      <c r="S17" s="548"/>
      <c r="T17" s="8"/>
      <c r="V17" s="18">
        <f>IF(SUM(B17:N17)&lt;&gt;0,AVERAGE(B17:N17),0)</f>
        <v>222.5</v>
      </c>
      <c r="W17" s="40">
        <v>0.04</v>
      </c>
      <c r="X17" s="35">
        <v>0.16</v>
      </c>
      <c r="Y17" s="35">
        <v>0.18</v>
      </c>
      <c r="Z17" s="35"/>
      <c r="AA17" s="35"/>
      <c r="AB17" s="35"/>
      <c r="AC17" s="35"/>
      <c r="AE17" s="36">
        <f t="shared" si="1"/>
        <v>4</v>
      </c>
      <c r="AF17" s="36">
        <f t="shared" si="0"/>
        <v>16</v>
      </c>
      <c r="AG17" s="36">
        <f t="shared" si="0"/>
        <v>18</v>
      </c>
      <c r="AH17" s="36" t="str">
        <f t="shared" si="0"/>
        <v/>
      </c>
      <c r="AI17" s="36" t="str">
        <f t="shared" si="0"/>
        <v/>
      </c>
      <c r="AJ17" s="36" t="str">
        <f t="shared" si="0"/>
        <v/>
      </c>
      <c r="AK17" s="36" t="str">
        <f t="shared" si="0"/>
        <v/>
      </c>
      <c r="AM17" s="22" t="e">
        <f>IF(V17&lt;&gt;"",(V17*10)/(((AE17*10)*$U$5)+((AF17*10)*$U$11)+((AG17*10)*#REF!)),"")</f>
        <v>#REF!</v>
      </c>
      <c r="AO17" s="41" t="s">
        <v>94</v>
      </c>
      <c r="AP17" s="42" t="e">
        <f>IF(#REF!&lt;&gt;"",(#REF!*10)/(((AR17*10)*$AR$2)+((AS17*10)*$AR$3)+((AT17*10)*$AR$4)),"")</f>
        <v>#REF!</v>
      </c>
      <c r="AQ17" s="31"/>
      <c r="AR17" s="31">
        <v>3.5</v>
      </c>
      <c r="AS17" s="31">
        <v>12</v>
      </c>
      <c r="AT17" s="31">
        <v>20</v>
      </c>
      <c r="AU17" s="31"/>
      <c r="AV17" s="31"/>
      <c r="AW17" s="31"/>
    </row>
    <row r="18" spans="1:49" x14ac:dyDescent="0.3">
      <c r="A18" s="33" t="s">
        <v>95</v>
      </c>
      <c r="B18" s="90">
        <v>285</v>
      </c>
      <c r="C18" s="111">
        <v>290</v>
      </c>
      <c r="D18" s="51"/>
      <c r="E18" s="51"/>
      <c r="F18" s="51"/>
      <c r="G18" s="51"/>
      <c r="H18" s="51"/>
      <c r="I18" s="51"/>
      <c r="J18" s="51"/>
      <c r="K18" s="51"/>
      <c r="L18" s="51"/>
      <c r="M18" s="115"/>
      <c r="N18" s="115"/>
      <c r="O18" s="91"/>
      <c r="P18" s="92"/>
      <c r="Q18" s="111"/>
      <c r="R18" s="51"/>
      <c r="S18" s="548"/>
      <c r="T18" s="8"/>
      <c r="V18" s="18">
        <f>IF(SUM(B18:N18)&lt;&gt;0,AVERAGE(B18:N18),0)</f>
        <v>287.5</v>
      </c>
      <c r="W18" s="40">
        <v>0.05</v>
      </c>
      <c r="X18" s="35">
        <v>0.1</v>
      </c>
      <c r="Y18" s="35">
        <v>0.25</v>
      </c>
      <c r="Z18" s="35"/>
      <c r="AA18" s="35"/>
      <c r="AB18" s="35"/>
      <c r="AC18" s="35"/>
      <c r="AE18" s="36">
        <f t="shared" si="1"/>
        <v>5</v>
      </c>
      <c r="AF18" s="36">
        <f t="shared" si="1"/>
        <v>10</v>
      </c>
      <c r="AG18" s="36">
        <f t="shared" si="1"/>
        <v>25</v>
      </c>
      <c r="AH18" s="36" t="str">
        <f t="shared" si="1"/>
        <v/>
      </c>
      <c r="AI18" s="36" t="str">
        <f t="shared" si="1"/>
        <v/>
      </c>
      <c r="AJ18" s="36" t="str">
        <f t="shared" si="1"/>
        <v/>
      </c>
      <c r="AK18" s="36" t="str">
        <f t="shared" si="1"/>
        <v/>
      </c>
      <c r="AM18" s="22" t="e">
        <f>IF(V18&lt;&gt;"",(V18*10)/(((AE18*10)*$U$5)+((AF18*10)*$U$11)+((AG18*10)*#REF!)),"")</f>
        <v>#REF!</v>
      </c>
      <c r="AO18" s="41" t="s">
        <v>89</v>
      </c>
      <c r="AP18" s="42" t="e">
        <f>IF(#REF!&lt;&gt;"",(#REF!*10)/(((AR18*10)*$AR$2)+((AS18*10)*$AR$3)+((AT18*10)*$AR$4)),"")</f>
        <v>#REF!</v>
      </c>
      <c r="AQ18" s="31"/>
      <c r="AR18" s="31">
        <v>4</v>
      </c>
      <c r="AS18" s="31">
        <v>12</v>
      </c>
      <c r="AT18" s="31">
        <v>12</v>
      </c>
      <c r="AU18" s="31"/>
      <c r="AV18" s="31"/>
      <c r="AW18" s="31"/>
    </row>
    <row r="19" spans="1:49" s="102" customFormat="1" x14ac:dyDescent="0.3">
      <c r="A19" s="87" t="s">
        <v>99</v>
      </c>
      <c r="B19" s="90">
        <v>295</v>
      </c>
      <c r="C19" s="111">
        <v>295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5"/>
      <c r="N19" s="115"/>
      <c r="O19" s="91"/>
      <c r="P19" s="92"/>
      <c r="Q19" s="111"/>
      <c r="R19" s="111"/>
      <c r="S19" s="548"/>
      <c r="T19" s="85"/>
      <c r="V19" s="103"/>
      <c r="W19" s="109"/>
      <c r="X19" s="105"/>
      <c r="Y19" s="105"/>
      <c r="Z19" s="105"/>
      <c r="AA19" s="105"/>
      <c r="AB19" s="105"/>
      <c r="AC19" s="105"/>
      <c r="AE19" s="106"/>
      <c r="AF19" s="106"/>
      <c r="AG19" s="106"/>
      <c r="AH19" s="106"/>
      <c r="AI19" s="106"/>
      <c r="AJ19" s="106"/>
      <c r="AK19" s="106"/>
      <c r="AM19" s="112"/>
      <c r="AO19" s="110"/>
      <c r="AP19" s="107"/>
      <c r="AQ19" s="86"/>
      <c r="AR19" s="86"/>
      <c r="AS19" s="86"/>
      <c r="AT19" s="86"/>
      <c r="AU19" s="86"/>
      <c r="AV19" s="86"/>
      <c r="AW19" s="86"/>
    </row>
    <row r="20" spans="1:49" x14ac:dyDescent="0.3">
      <c r="A20" s="33" t="s">
        <v>125</v>
      </c>
      <c r="B20" s="50"/>
      <c r="C20" s="51"/>
      <c r="D20" s="51"/>
      <c r="E20" s="51"/>
      <c r="F20" s="51"/>
      <c r="G20" s="51"/>
      <c r="H20" s="51"/>
      <c r="I20" s="51"/>
      <c r="J20" s="51">
        <v>250</v>
      </c>
      <c r="K20" s="51"/>
      <c r="L20" s="51"/>
      <c r="M20" s="115"/>
      <c r="N20" s="115"/>
      <c r="O20" s="91"/>
      <c r="P20" s="92"/>
      <c r="Q20" s="111"/>
      <c r="R20" s="51"/>
      <c r="S20" s="548"/>
      <c r="T20" s="8"/>
      <c r="V20" s="18"/>
      <c r="W20" s="34"/>
      <c r="X20" s="35"/>
      <c r="Y20" s="35"/>
      <c r="Z20" s="35"/>
      <c r="AA20" s="35"/>
      <c r="AB20" s="35"/>
      <c r="AC20" s="35"/>
      <c r="AE20" s="36"/>
      <c r="AF20" s="36"/>
      <c r="AG20" s="36"/>
      <c r="AH20" s="36"/>
      <c r="AI20" s="36"/>
      <c r="AJ20" s="36"/>
      <c r="AK20" s="36"/>
      <c r="AM20" s="60"/>
      <c r="AO20" s="41"/>
      <c r="AP20" s="42"/>
      <c r="AQ20" s="31"/>
      <c r="AR20" s="31"/>
      <c r="AS20" s="31"/>
      <c r="AT20" s="31"/>
      <c r="AU20" s="31"/>
      <c r="AV20" s="31"/>
      <c r="AW20" s="31"/>
    </row>
    <row r="21" spans="1:49" ht="15" customHeight="1" x14ac:dyDescent="0.3">
      <c r="A21" s="33" t="s">
        <v>96</v>
      </c>
      <c r="B21" s="50"/>
      <c r="C21" s="51"/>
      <c r="D21" s="51"/>
      <c r="E21" s="51"/>
      <c r="F21" s="51"/>
      <c r="G21" s="51"/>
      <c r="H21" s="51">
        <v>302</v>
      </c>
      <c r="I21" s="51"/>
      <c r="J21" s="51"/>
      <c r="K21" s="51"/>
      <c r="L21" s="51"/>
      <c r="M21" s="115"/>
      <c r="N21" s="115">
        <v>255</v>
      </c>
      <c r="O21" s="91"/>
      <c r="P21" s="92"/>
      <c r="Q21" s="111"/>
      <c r="R21" s="51"/>
      <c r="S21" s="548"/>
      <c r="T21" s="8"/>
      <c r="V21" s="18">
        <f>IF(SUM(B21:N21)&lt;&gt;0,AVERAGE(B21:N21),0)</f>
        <v>278.5</v>
      </c>
      <c r="W21" s="34">
        <v>0.08</v>
      </c>
      <c r="X21" s="35">
        <v>0.15</v>
      </c>
      <c r="Y21" s="35">
        <v>0.25</v>
      </c>
      <c r="Z21" s="35"/>
      <c r="AA21" s="35"/>
      <c r="AB21" s="35"/>
      <c r="AC21" s="35"/>
      <c r="AE21" s="36">
        <f t="shared" si="1"/>
        <v>8</v>
      </c>
      <c r="AF21" s="36">
        <f t="shared" si="1"/>
        <v>15</v>
      </c>
      <c r="AG21" s="36">
        <f t="shared" si="1"/>
        <v>25</v>
      </c>
      <c r="AH21" s="36" t="str">
        <f t="shared" si="1"/>
        <v/>
      </c>
      <c r="AI21" s="36" t="str">
        <f t="shared" si="1"/>
        <v/>
      </c>
      <c r="AJ21" s="36" t="str">
        <f t="shared" si="1"/>
        <v/>
      </c>
      <c r="AK21" s="36" t="str">
        <f t="shared" si="1"/>
        <v/>
      </c>
      <c r="AM21" s="22" t="e">
        <f>IF(V21&lt;&gt;"",(V21*10)/(((AE21*10)*$U$5)+((AF21*10)*$U$11)+((AG21*10)*#REF!)),"")</f>
        <v>#REF!</v>
      </c>
      <c r="AO21" s="41" t="s">
        <v>97</v>
      </c>
      <c r="AP21" s="42" t="e">
        <f>IF(#REF!&lt;&gt;"",(#REF!*10)/(((AR21*10)*$AR$2)+((AS21*10)*$AR$3)+((AT21*10)*$AR$4)),"")</f>
        <v>#REF!</v>
      </c>
      <c r="AQ21" s="31"/>
      <c r="AR21" s="31">
        <v>5</v>
      </c>
      <c r="AS21" s="31">
        <v>11</v>
      </c>
      <c r="AT21" s="31">
        <v>20</v>
      </c>
      <c r="AU21" s="31">
        <v>2</v>
      </c>
      <c r="AV21" s="31">
        <v>18</v>
      </c>
      <c r="AW21" s="31">
        <v>12</v>
      </c>
    </row>
    <row r="22" spans="1:49" x14ac:dyDescent="0.3">
      <c r="A22" s="33" t="s">
        <v>127</v>
      </c>
      <c r="B22" s="50"/>
      <c r="C22" s="51"/>
      <c r="D22" s="51">
        <v>270</v>
      </c>
      <c r="E22" s="51"/>
      <c r="F22" s="51"/>
      <c r="G22" s="51"/>
      <c r="H22" s="51"/>
      <c r="I22" s="51"/>
      <c r="J22" s="51">
        <v>200</v>
      </c>
      <c r="K22" s="51"/>
      <c r="L22" s="51"/>
      <c r="M22" s="115"/>
      <c r="N22" s="115"/>
      <c r="O22" s="91"/>
      <c r="P22" s="92"/>
      <c r="Q22" s="111"/>
      <c r="R22" s="51"/>
      <c r="S22" s="548"/>
      <c r="T22" s="8"/>
      <c r="V22" s="18">
        <f>IF(SUM(B22:N22)&lt;&gt;0,AVERAGE(B22:N22),0)</f>
        <v>235</v>
      </c>
      <c r="W22" s="34">
        <v>0.05</v>
      </c>
      <c r="X22" s="35">
        <v>0.15</v>
      </c>
      <c r="Y22" s="35">
        <v>0.3</v>
      </c>
      <c r="Z22" s="35"/>
      <c r="AA22" s="35"/>
      <c r="AB22" s="35"/>
      <c r="AC22" s="35"/>
      <c r="AE22" s="36">
        <f t="shared" si="1"/>
        <v>5</v>
      </c>
      <c r="AF22" s="36">
        <f t="shared" si="1"/>
        <v>15</v>
      </c>
      <c r="AG22" s="36">
        <f t="shared" si="1"/>
        <v>30</v>
      </c>
      <c r="AH22" s="36" t="str">
        <f t="shared" si="1"/>
        <v/>
      </c>
      <c r="AI22" s="36" t="str">
        <f t="shared" si="1"/>
        <v/>
      </c>
      <c r="AJ22" s="36" t="str">
        <f t="shared" si="1"/>
        <v/>
      </c>
      <c r="AK22" s="36" t="str">
        <f t="shared" si="1"/>
        <v/>
      </c>
      <c r="AM22" s="22" t="e">
        <f>IF(V22&lt;&gt;"",(V22*10)/(((AE22*10)*$U$5)+((AF22*10)*$U$11)+((AG22*10)*#REF!)),"")</f>
        <v>#REF!</v>
      </c>
      <c r="AO22" s="38" t="s">
        <v>98</v>
      </c>
      <c r="AP22" s="39" t="e">
        <f>IF(#REF!&lt;&gt;"",(#REF!*10)/(((AR22*10)*$AR$2)+((AS22*10)*$AR$3)+((AT22*10)*$AR$4)),"")</f>
        <v>#REF!</v>
      </c>
      <c r="AQ22" s="31"/>
      <c r="AR22" s="31">
        <v>6</v>
      </c>
      <c r="AS22" s="31">
        <v>20</v>
      </c>
      <c r="AT22" s="31">
        <v>28</v>
      </c>
      <c r="AU22" s="31"/>
      <c r="AV22" s="31"/>
      <c r="AW22" s="31"/>
    </row>
    <row r="23" spans="1:49" x14ac:dyDescent="0.3">
      <c r="A23" s="33" t="s">
        <v>99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15"/>
      <c r="N23" s="115"/>
      <c r="O23" s="91"/>
      <c r="P23" s="92"/>
      <c r="Q23" s="111">
        <v>260</v>
      </c>
      <c r="R23" s="51">
        <v>290</v>
      </c>
      <c r="S23" s="548"/>
      <c r="T23" s="8"/>
      <c r="V23" s="18">
        <f>IF(SUM(B23:N23)&lt;&gt;0,AVERAGE(B23:N23),0)</f>
        <v>0</v>
      </c>
      <c r="W23" s="34">
        <v>0.06</v>
      </c>
      <c r="X23" s="35">
        <v>0.2</v>
      </c>
      <c r="Y23" s="35">
        <v>0.3</v>
      </c>
      <c r="Z23" s="35"/>
      <c r="AA23" s="35"/>
      <c r="AB23" s="35"/>
      <c r="AC23" s="35"/>
      <c r="AE23" s="36">
        <f t="shared" si="1"/>
        <v>6</v>
      </c>
      <c r="AF23" s="36">
        <f t="shared" si="1"/>
        <v>20</v>
      </c>
      <c r="AG23" s="36">
        <f t="shared" si="1"/>
        <v>30</v>
      </c>
      <c r="AH23" s="36" t="str">
        <f t="shared" si="1"/>
        <v/>
      </c>
      <c r="AI23" s="36" t="str">
        <f t="shared" si="1"/>
        <v/>
      </c>
      <c r="AJ23" s="36" t="str">
        <f t="shared" si="1"/>
        <v/>
      </c>
      <c r="AK23" s="36" t="str">
        <f t="shared" si="1"/>
        <v/>
      </c>
      <c r="AM23" s="22" t="e">
        <f>IF(V23&lt;&gt;"",(V23*10)/(((AE23*10)*$U$5)+((AF23*10)*$U$11)+((AG23*10)*#REF!)),"")</f>
        <v>#REF!</v>
      </c>
      <c r="AO23" s="41" t="s">
        <v>100</v>
      </c>
      <c r="AP23" s="42" t="e">
        <f>IF(#REF!&lt;&gt;"",(#REF!*10)/(((AR23*10)*$AR$2)+((AS23*10)*$AR$3)+((AT23*10)*$AR$4)),"")</f>
        <v>#REF!</v>
      </c>
      <c r="AQ23" s="31"/>
      <c r="AR23" s="31">
        <v>16</v>
      </c>
      <c r="AS23" s="31">
        <v>8</v>
      </c>
      <c r="AT23" s="31">
        <v>14</v>
      </c>
      <c r="AU23" s="31"/>
      <c r="AV23" s="31"/>
      <c r="AW23" s="31"/>
    </row>
    <row r="24" spans="1:49" x14ac:dyDescent="0.3">
      <c r="A24" s="33" t="s">
        <v>101</v>
      </c>
      <c r="B24" s="50"/>
      <c r="C24" s="51"/>
      <c r="D24" s="51">
        <v>195</v>
      </c>
      <c r="E24" s="51">
        <v>170</v>
      </c>
      <c r="F24" s="51"/>
      <c r="G24" s="51"/>
      <c r="H24" s="51"/>
      <c r="I24" s="51"/>
      <c r="J24" s="51"/>
      <c r="K24" s="51"/>
      <c r="L24" s="51"/>
      <c r="M24" s="115"/>
      <c r="N24" s="115"/>
      <c r="O24" s="91"/>
      <c r="P24" s="92"/>
      <c r="Q24" s="111"/>
      <c r="R24" s="51"/>
      <c r="S24" s="548"/>
      <c r="T24" s="8"/>
      <c r="V24" s="18">
        <f>IF(SUM(B24:N24)&lt;&gt;0,AVERAGE(B24:N24),0)</f>
        <v>182.5</v>
      </c>
      <c r="W24" s="34">
        <v>0.08</v>
      </c>
      <c r="X24" s="35">
        <v>0.24</v>
      </c>
      <c r="Y24" s="35">
        <v>0.24</v>
      </c>
      <c r="Z24" s="35"/>
      <c r="AA24" s="35"/>
      <c r="AB24" s="35"/>
      <c r="AC24" s="35"/>
      <c r="AE24" s="36">
        <f t="shared" si="1"/>
        <v>8</v>
      </c>
      <c r="AF24" s="36">
        <f t="shared" si="1"/>
        <v>24</v>
      </c>
      <c r="AG24" s="36">
        <f t="shared" si="1"/>
        <v>24</v>
      </c>
      <c r="AH24" s="36" t="str">
        <f t="shared" si="1"/>
        <v/>
      </c>
      <c r="AI24" s="36" t="str">
        <f t="shared" si="1"/>
        <v/>
      </c>
      <c r="AJ24" s="36" t="str">
        <f t="shared" si="1"/>
        <v/>
      </c>
      <c r="AK24" s="36" t="str">
        <f t="shared" si="1"/>
        <v/>
      </c>
      <c r="AM24" s="22" t="e">
        <f>IF(V24&lt;&gt;"",(V24*10)/(((AE24*10)*$U$5)+((AF24*10)*$U$11)+((AG24*10)*#REF!)),"")</f>
        <v>#REF!</v>
      </c>
      <c r="AO24" s="41" t="s">
        <v>102</v>
      </c>
      <c r="AP24" s="42" t="e">
        <f>IF(#REF!&lt;&gt;"",(#REF!*10)/(((AR24*10)*$AR$2)+((AS24*10)*$AR$3)+((AT24*10)*$AR$4)),"")</f>
        <v>#REF!</v>
      </c>
      <c r="AQ24" s="31"/>
      <c r="AR24" s="31">
        <v>5</v>
      </c>
      <c r="AS24" s="31">
        <v>10</v>
      </c>
      <c r="AT24" s="31">
        <v>25</v>
      </c>
      <c r="AU24" s="31"/>
      <c r="AV24" s="31"/>
      <c r="AW24" s="31"/>
    </row>
    <row r="25" spans="1:49" x14ac:dyDescent="0.3">
      <c r="A25" s="33" t="s">
        <v>103</v>
      </c>
      <c r="B25" s="50"/>
      <c r="C25" s="51"/>
      <c r="D25" s="51"/>
      <c r="E25" s="51"/>
      <c r="F25" s="51"/>
      <c r="G25" s="51"/>
      <c r="H25" s="51">
        <v>440</v>
      </c>
      <c r="I25" s="51"/>
      <c r="J25" s="51"/>
      <c r="K25" s="51"/>
      <c r="L25" s="51"/>
      <c r="M25" s="115"/>
      <c r="N25" s="115"/>
      <c r="O25" s="91"/>
      <c r="P25" s="92"/>
      <c r="Q25" s="111"/>
      <c r="R25" s="51"/>
      <c r="S25" s="548"/>
      <c r="T25" s="8"/>
      <c r="V25" s="18"/>
      <c r="W25" s="34"/>
      <c r="X25" s="35"/>
      <c r="Y25" s="35"/>
      <c r="Z25" s="35"/>
      <c r="AA25" s="35"/>
      <c r="AB25" s="35"/>
      <c r="AC25" s="35"/>
      <c r="AE25" s="36"/>
      <c r="AF25" s="36"/>
      <c r="AG25" s="36"/>
      <c r="AH25" s="36"/>
      <c r="AI25" s="36"/>
      <c r="AJ25" s="36"/>
      <c r="AK25" s="36"/>
      <c r="AM25" s="22"/>
      <c r="AO25" s="41"/>
      <c r="AP25" s="42"/>
      <c r="AQ25" s="31"/>
      <c r="AR25" s="31"/>
      <c r="AS25" s="31"/>
      <c r="AT25" s="31"/>
      <c r="AU25" s="31"/>
      <c r="AV25" s="31"/>
      <c r="AW25" s="31"/>
    </row>
    <row r="26" spans="1:49" x14ac:dyDescent="0.3">
      <c r="A26" s="55" t="s">
        <v>123</v>
      </c>
      <c r="B26" s="90">
        <v>60</v>
      </c>
      <c r="C26" s="111">
        <v>59</v>
      </c>
      <c r="D26" s="51"/>
      <c r="E26" s="51"/>
      <c r="F26" s="51">
        <v>66</v>
      </c>
      <c r="G26" s="51"/>
      <c r="H26" s="51"/>
      <c r="I26" s="51"/>
      <c r="J26" s="51"/>
      <c r="K26" s="51"/>
      <c r="L26" s="51"/>
      <c r="M26" s="115">
        <v>51</v>
      </c>
      <c r="N26" s="115"/>
      <c r="O26" s="91"/>
      <c r="P26" s="92"/>
      <c r="Q26" s="111"/>
      <c r="R26" s="51"/>
      <c r="S26" s="548"/>
      <c r="T26" s="8"/>
      <c r="V26" s="18"/>
      <c r="W26" s="34"/>
      <c r="X26" s="35"/>
      <c r="Y26" s="35"/>
      <c r="Z26" s="35"/>
      <c r="AA26" s="35"/>
      <c r="AB26" s="35"/>
      <c r="AC26" s="35"/>
      <c r="AE26" s="36"/>
      <c r="AF26" s="36"/>
      <c r="AG26" s="36"/>
      <c r="AH26" s="36"/>
      <c r="AI26" s="36"/>
      <c r="AJ26" s="36"/>
      <c r="AK26" s="36"/>
      <c r="AM26" s="52"/>
      <c r="AO26" s="41"/>
      <c r="AP26" s="42"/>
      <c r="AQ26" s="31"/>
      <c r="AR26" s="31"/>
      <c r="AS26" s="31"/>
      <c r="AT26" s="31"/>
      <c r="AU26" s="31"/>
      <c r="AV26" s="31"/>
      <c r="AW26" s="31"/>
    </row>
    <row r="27" spans="1:49" ht="27" customHeight="1" x14ac:dyDescent="0.3">
      <c r="A27" s="55" t="s">
        <v>124</v>
      </c>
      <c r="B27" s="50"/>
      <c r="C27" s="51"/>
      <c r="D27" s="51"/>
      <c r="E27" s="51"/>
      <c r="F27" s="51"/>
      <c r="G27" s="51">
        <v>52</v>
      </c>
      <c r="H27" s="51"/>
      <c r="I27" s="51"/>
      <c r="J27" s="51"/>
      <c r="K27" s="51"/>
      <c r="L27" s="51"/>
      <c r="M27" s="115"/>
      <c r="N27" s="115"/>
      <c r="O27" s="91"/>
      <c r="P27" s="92"/>
      <c r="Q27" s="111"/>
      <c r="R27" s="51"/>
      <c r="S27" s="548"/>
      <c r="T27" s="8"/>
      <c r="V27" s="18">
        <f>IF(SUM(B27:N27)&lt;&gt;0,AVERAGE(B27:N27),0)</f>
        <v>52</v>
      </c>
      <c r="W27" s="34">
        <v>0.05</v>
      </c>
      <c r="X27" s="35">
        <v>0.16</v>
      </c>
      <c r="Y27" s="35">
        <v>0.24</v>
      </c>
      <c r="Z27" s="35"/>
      <c r="AA27" s="35"/>
      <c r="AB27" s="35"/>
      <c r="AC27" s="35"/>
      <c r="AE27" s="36">
        <f t="shared" si="1"/>
        <v>5</v>
      </c>
      <c r="AF27" s="36">
        <f t="shared" si="1"/>
        <v>16</v>
      </c>
      <c r="AG27" s="36">
        <f t="shared" si="1"/>
        <v>24</v>
      </c>
      <c r="AH27" s="36" t="str">
        <f t="shared" si="1"/>
        <v/>
      </c>
      <c r="AI27" s="36" t="str">
        <f t="shared" si="1"/>
        <v/>
      </c>
      <c r="AJ27" s="36" t="str">
        <f t="shared" si="1"/>
        <v/>
      </c>
      <c r="AK27" s="36" t="str">
        <f t="shared" si="1"/>
        <v/>
      </c>
      <c r="AM27" s="22" t="e">
        <f>IF(V27&lt;&gt;"",(V27*10)/(((AE27*10)*$U$5)+((AF27*10)*$U$11)+((AG27*10)*#REF!)),"")</f>
        <v>#REF!</v>
      </c>
      <c r="AO27" s="41" t="s">
        <v>104</v>
      </c>
      <c r="AP27" s="42" t="e">
        <f>IF(#REF!&lt;&gt;"",(#REF!*10)/(((AR27*10)*$AR$2)+((AS27*10)*$AR$3)+((AT27*10)*$AR$4)),"")</f>
        <v>#REF!</v>
      </c>
      <c r="AQ27" s="31"/>
      <c r="AR27" s="31">
        <v>4</v>
      </c>
      <c r="AS27" s="31">
        <v>12</v>
      </c>
      <c r="AT27" s="31">
        <v>12</v>
      </c>
      <c r="AU27" s="31"/>
      <c r="AV27" s="31"/>
      <c r="AW27" s="31"/>
    </row>
    <row r="28" spans="1:49" x14ac:dyDescent="0.3">
      <c r="A28" s="33" t="s">
        <v>105</v>
      </c>
      <c r="B28" s="50">
        <v>65</v>
      </c>
      <c r="C28" s="51">
        <v>64</v>
      </c>
      <c r="D28" s="51"/>
      <c r="E28" s="51"/>
      <c r="F28" s="51"/>
      <c r="G28" s="51"/>
      <c r="H28" s="51">
        <v>570</v>
      </c>
      <c r="I28" s="84">
        <v>120</v>
      </c>
      <c r="J28" s="51">
        <v>660</v>
      </c>
      <c r="K28" s="51"/>
      <c r="L28" s="51"/>
      <c r="M28" s="115"/>
      <c r="N28" s="115"/>
      <c r="O28" s="91"/>
      <c r="P28" s="92"/>
      <c r="Q28" s="111"/>
      <c r="R28" s="51"/>
      <c r="S28" s="549"/>
      <c r="T28" s="8"/>
      <c r="V28" s="18">
        <f>IF(SUM(B28:N28)&lt;&gt;0,AVERAGE(B28:N28),0)</f>
        <v>295.8</v>
      </c>
      <c r="W28" s="34"/>
      <c r="X28" s="35"/>
      <c r="Y28" s="35"/>
      <c r="Z28" s="35"/>
      <c r="AA28" s="35"/>
      <c r="AB28" s="35"/>
      <c r="AC28" s="35"/>
      <c r="AE28" s="36" t="str">
        <f t="shared" si="1"/>
        <v/>
      </c>
      <c r="AF28" s="36" t="str">
        <f t="shared" si="1"/>
        <v/>
      </c>
      <c r="AG28" s="36" t="str">
        <f t="shared" si="1"/>
        <v/>
      </c>
      <c r="AH28" s="36" t="str">
        <f t="shared" si="1"/>
        <v/>
      </c>
      <c r="AI28" s="36" t="str">
        <f t="shared" si="1"/>
        <v/>
      </c>
      <c r="AJ28" s="36" t="str">
        <f t="shared" si="1"/>
        <v/>
      </c>
      <c r="AK28" s="36" t="str">
        <f t="shared" si="1"/>
        <v/>
      </c>
      <c r="AM28" s="22" t="e">
        <f>IF(V28&lt;&gt;"",(V28*10)/(((AE28*10)*$U$5)+((AF28*10)*$U$11)+((AG28*10)*#REF!)),"")</f>
        <v>#VALUE!</v>
      </c>
      <c r="AO28" s="41" t="s">
        <v>106</v>
      </c>
      <c r="AP28" s="42" t="e">
        <f>IF(#REF!&lt;&gt;"",(#REF!*10)/(((AR28*10)*$AR$2)+((AS28*10)*$AR$3)+((AT28*10)*$AR$4)),"")</f>
        <v>#REF!</v>
      </c>
      <c r="AQ28" s="31"/>
      <c r="AR28" s="31"/>
      <c r="AS28" s="31">
        <v>12</v>
      </c>
      <c r="AT28" s="31">
        <v>20</v>
      </c>
      <c r="AU28" s="31"/>
      <c r="AV28" s="31"/>
      <c r="AW28" s="31"/>
    </row>
    <row r="29" spans="1:49" x14ac:dyDescent="0.3">
      <c r="A29" s="8"/>
      <c r="F29" s="8"/>
      <c r="O29" s="85"/>
      <c r="P29" s="85"/>
      <c r="Q29" s="85"/>
      <c r="R29" s="8"/>
      <c r="T29" s="8"/>
      <c r="AO29" s="41" t="s">
        <v>95</v>
      </c>
      <c r="AP29" s="42" t="e">
        <f>IF(#REF!&lt;&gt;"",(#REF!*10)/(((AR29*10)*$AR$2)+((AS29*10)*$AR$3)+((AT29*10)*$AR$4)),"")</f>
        <v>#REF!</v>
      </c>
      <c r="AQ29" s="31"/>
      <c r="AR29" s="31">
        <v>8</v>
      </c>
      <c r="AS29" s="31">
        <v>24</v>
      </c>
      <c r="AT29" s="31">
        <v>24</v>
      </c>
      <c r="AU29" s="31"/>
      <c r="AV29" s="31"/>
      <c r="AW29" s="31"/>
    </row>
    <row r="30" spans="1:49" x14ac:dyDescent="0.3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O30" s="85"/>
      <c r="P30" s="85"/>
      <c r="Q30" s="85"/>
      <c r="R30" s="8"/>
      <c r="T30" s="8"/>
      <c r="AO30" s="38" t="s">
        <v>99</v>
      </c>
      <c r="AP30" s="39" t="e">
        <f>IF(#REF!&lt;&gt;"",(#REF!*10)/(((AR30*10)*$AR$2)+((AS30*10)*$AR$3)+((AT30*10)*$AR$4)),"")</f>
        <v>#REF!</v>
      </c>
      <c r="AQ30" s="31"/>
      <c r="AR30" s="31">
        <v>6</v>
      </c>
      <c r="AS30" s="31">
        <v>20</v>
      </c>
      <c r="AT30" s="31">
        <v>30</v>
      </c>
      <c r="AU30" s="31"/>
      <c r="AV30" s="31"/>
      <c r="AW30" s="31"/>
    </row>
    <row r="31" spans="1:49" x14ac:dyDescent="0.3">
      <c r="B31"/>
      <c r="C31"/>
      <c r="D31"/>
      <c r="E31"/>
      <c r="G31"/>
      <c r="H31"/>
      <c r="I31"/>
      <c r="J31"/>
      <c r="K31"/>
      <c r="L31"/>
      <c r="M31" s="102"/>
      <c r="N31" s="102"/>
      <c r="AO31" s="41" t="s">
        <v>107</v>
      </c>
      <c r="AP31" s="42" t="e">
        <f>IF(#REF!&lt;&gt;"",(#REF!*10)/(((AR31*10)*$AR$2)+((AS31*10)*$AR$3)+((AT31*10)*$AR$4)),"")</f>
        <v>#REF!</v>
      </c>
      <c r="AQ31" s="31"/>
      <c r="AR31" s="31">
        <v>5</v>
      </c>
      <c r="AS31" s="31">
        <v>16</v>
      </c>
      <c r="AT31" s="31">
        <v>24</v>
      </c>
      <c r="AU31" s="31"/>
      <c r="AV31" s="31"/>
      <c r="AW31" s="31"/>
    </row>
    <row r="32" spans="1:49" x14ac:dyDescent="0.3">
      <c r="A32" s="8"/>
      <c r="F32" s="8"/>
      <c r="AO32" s="38" t="s">
        <v>108</v>
      </c>
      <c r="AP32" s="39" t="e">
        <f>IF(#REF!&lt;&gt;"",(#REF!*10)/(((AR32*10)*$AR$2)+((AS32*10)*$AR$3)+((AT32*10)*$AR$4)),"")</f>
        <v>#REF!</v>
      </c>
      <c r="AQ32" s="31"/>
      <c r="AR32" s="31">
        <v>4</v>
      </c>
      <c r="AS32" s="31">
        <v>12</v>
      </c>
      <c r="AT32" s="31">
        <v>10</v>
      </c>
      <c r="AU32" s="31"/>
      <c r="AV32" s="31"/>
      <c r="AW32" s="31"/>
    </row>
    <row r="33" spans="1:49" ht="20.399999999999999" x14ac:dyDescent="0.3">
      <c r="A33" s="8"/>
      <c r="F33" s="8"/>
      <c r="AO33" s="41" t="s">
        <v>109</v>
      </c>
      <c r="AP33" s="42" t="e">
        <f>IF(#REF!&lt;&gt;"",(#REF!*10)/(((AR33*10)*$AR$2)+((AS33*10)*$AR$3)+((AT33*10)*$AR$4)),"")</f>
        <v>#REF!</v>
      </c>
      <c r="AQ33" s="31"/>
      <c r="AR33" s="31">
        <v>5</v>
      </c>
      <c r="AS33" s="31">
        <v>16</v>
      </c>
      <c r="AT33" s="31">
        <v>24</v>
      </c>
      <c r="AU33" s="31"/>
      <c r="AV33" s="31"/>
      <c r="AW33" s="31"/>
    </row>
    <row r="34" spans="1:49" x14ac:dyDescent="0.3">
      <c r="AO34" s="38" t="s">
        <v>110</v>
      </c>
      <c r="AP34" s="39" t="e">
        <f>IF(#REF!&lt;&gt;"",(#REF!*10)/(((AR34*10)*$AR$2)+((AS34*10)*$AR$3)+((AT34*10)*$AR$4)),"")</f>
        <v>#REF!</v>
      </c>
      <c r="AQ34" s="31"/>
      <c r="AR34" s="31">
        <v>4</v>
      </c>
      <c r="AS34" s="31">
        <v>12</v>
      </c>
      <c r="AT34" s="31">
        <v>32</v>
      </c>
      <c r="AU34" s="31"/>
      <c r="AV34" s="31"/>
      <c r="AW34" s="31"/>
    </row>
    <row r="35" spans="1:49" x14ac:dyDescent="0.3">
      <c r="AO35" s="41" t="s">
        <v>111</v>
      </c>
      <c r="AP35" s="42" t="e">
        <f>IF(#REF!&lt;&gt;"",(#REF!*10)/(((AR35*10)*$AR$2)+((AS35*10)*$AR$3)+((AT35*10)*$AR$4)),"")</f>
        <v>#REF!</v>
      </c>
      <c r="AQ35" s="31"/>
      <c r="AR35" s="31">
        <v>5</v>
      </c>
      <c r="AS35" s="31">
        <v>16</v>
      </c>
      <c r="AT35" s="31">
        <v>24</v>
      </c>
      <c r="AU35" s="31">
        <v>4</v>
      </c>
      <c r="AV35" s="31"/>
      <c r="AW35" s="31">
        <v>3</v>
      </c>
    </row>
    <row r="36" spans="1:49" x14ac:dyDescent="0.3">
      <c r="AO36" s="38" t="s">
        <v>112</v>
      </c>
      <c r="AP36" s="39" t="e">
        <f>IF(#REF!&lt;&gt;"",(#REF!*10)/(((AR36*10)*$AR$2)+((AS36*10)*$AR$3)+((AT36*10)*$AR$4)),"")</f>
        <v>#REF!</v>
      </c>
      <c r="AQ36" s="31"/>
      <c r="AR36" s="31">
        <v>3</v>
      </c>
      <c r="AS36" s="31">
        <v>12</v>
      </c>
      <c r="AT36" s="31">
        <v>18</v>
      </c>
      <c r="AU36" s="31"/>
      <c r="AV36" s="31"/>
      <c r="AW36" s="31"/>
    </row>
    <row r="37" spans="1:49" x14ac:dyDescent="0.3">
      <c r="AO37" s="41" t="s">
        <v>113</v>
      </c>
      <c r="AP37" s="42" t="e">
        <f>IF(#REF!&lt;&gt;"",(#REF!*10)/(((AR37*10)*$AR$2)+((AS37*10)*$AR$3)+((AT37*10)*$AR$4)),"")</f>
        <v>#REF!</v>
      </c>
      <c r="AQ37" s="31"/>
      <c r="AR37" s="31">
        <v>5</v>
      </c>
      <c r="AS37" s="31">
        <v>10</v>
      </c>
      <c r="AT37" s="31">
        <v>25</v>
      </c>
      <c r="AU37" s="31"/>
      <c r="AV37" s="31">
        <v>15</v>
      </c>
      <c r="AW37" s="31">
        <v>15</v>
      </c>
    </row>
    <row r="38" spans="1:49" ht="15" thickBot="1" x14ac:dyDescent="0.35">
      <c r="AO38" s="43" t="s">
        <v>114</v>
      </c>
      <c r="AP38" s="44" t="e">
        <f>IF(#REF!&lt;&gt;"",(#REF!*10)/(((AR38*10)*$AR$2)+((AS38*10)*$AR$3)+((AT38*10)*$AR$4)),"")</f>
        <v>#REF!</v>
      </c>
      <c r="AQ38" s="31"/>
      <c r="AR38" s="31">
        <v>5</v>
      </c>
      <c r="AS38" s="31">
        <v>16</v>
      </c>
      <c r="AT38" s="31">
        <v>24</v>
      </c>
      <c r="AU38" s="31"/>
      <c r="AV38" s="31"/>
      <c r="AW38" s="31"/>
    </row>
  </sheetData>
  <mergeCells count="21">
    <mergeCell ref="W2:AC3"/>
    <mergeCell ref="AE2:AK3"/>
    <mergeCell ref="U5:U6"/>
    <mergeCell ref="J2:J3"/>
    <mergeCell ref="K2:K3"/>
    <mergeCell ref="L2:L3"/>
    <mergeCell ref="S2:S3"/>
    <mergeCell ref="N2:N3"/>
    <mergeCell ref="R2:R3"/>
    <mergeCell ref="S5:S28"/>
    <mergeCell ref="M2:M3"/>
    <mergeCell ref="Q2:Q3"/>
    <mergeCell ref="G2:G3"/>
    <mergeCell ref="H2:H3"/>
    <mergeCell ref="I2:I3"/>
    <mergeCell ref="C2:C3"/>
    <mergeCell ref="A2:A4"/>
    <mergeCell ref="B2:B3"/>
    <mergeCell ref="D2:D3"/>
    <mergeCell ref="E2:E3"/>
    <mergeCell ref="F2:F3"/>
  </mergeCells>
  <phoneticPr fontId="35" type="noConversion"/>
  <printOptions horizontalCentered="1"/>
  <pageMargins left="0.31496062992125984" right="0.31496062992125984" top="0.51181102362204722" bottom="0.5118110236220472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434A-6AF9-4CBF-B7FE-FC4615703EEE}">
  <dimension ref="A1:I73"/>
  <sheetViews>
    <sheetView topLeftCell="A34" zoomScale="104" zoomScaleNormal="104" workbookViewId="0">
      <selection activeCell="A72" sqref="A72:I72"/>
    </sheetView>
  </sheetViews>
  <sheetFormatPr defaultRowHeight="14.4" x14ac:dyDescent="0.3"/>
  <cols>
    <col min="1" max="1" width="27.6640625" style="102" customWidth="1"/>
    <col min="2" max="2" width="5.88671875" style="102" customWidth="1"/>
    <col min="3" max="3" width="7" style="102" customWidth="1"/>
    <col min="4" max="4" width="5.88671875" style="102" customWidth="1"/>
    <col min="5" max="5" width="6.88671875" style="102" customWidth="1"/>
    <col min="6" max="6" width="10.88671875" style="102" customWidth="1"/>
    <col min="7" max="7" width="8.88671875" style="102" customWidth="1"/>
    <col min="8" max="8" width="12.5546875" style="102" customWidth="1"/>
    <col min="9" max="9" width="17.6640625" style="102" customWidth="1"/>
    <col min="10" max="16384" width="8.88671875" style="102"/>
  </cols>
  <sheetData>
    <row r="1" spans="1:9" s="85" customFormat="1" ht="16.8" thickBot="1" x14ac:dyDescent="0.45">
      <c r="A1" s="5" t="s">
        <v>140</v>
      </c>
      <c r="C1" s="117"/>
      <c r="H1" s="581" t="s">
        <v>465</v>
      </c>
      <c r="I1" s="562"/>
    </row>
    <row r="2" spans="1:9" s="61" customFormat="1" ht="15.75" customHeight="1" x14ac:dyDescent="0.2">
      <c r="A2" s="536" t="s">
        <v>46</v>
      </c>
      <c r="B2" s="566" t="s">
        <v>129</v>
      </c>
      <c r="C2" s="567"/>
      <c r="D2" s="582" t="s">
        <v>389</v>
      </c>
      <c r="E2" s="583"/>
      <c r="F2" s="582" t="s">
        <v>47</v>
      </c>
      <c r="G2" s="583"/>
      <c r="H2" s="586" t="s">
        <v>390</v>
      </c>
      <c r="I2" s="583"/>
    </row>
    <row r="3" spans="1:9" s="61" customFormat="1" ht="36.6" customHeight="1" x14ac:dyDescent="0.2">
      <c r="A3" s="537"/>
      <c r="B3" s="568"/>
      <c r="C3" s="569"/>
      <c r="D3" s="584"/>
      <c r="E3" s="585"/>
      <c r="F3" s="584"/>
      <c r="G3" s="585"/>
      <c r="H3" s="587"/>
      <c r="I3" s="585"/>
    </row>
    <row r="4" spans="1:9" s="61" customFormat="1" ht="15.6" customHeight="1" thickBot="1" x14ac:dyDescent="0.25">
      <c r="A4" s="538"/>
      <c r="B4" s="364" t="s">
        <v>48</v>
      </c>
      <c r="C4" s="365" t="s">
        <v>49</v>
      </c>
      <c r="D4" s="364" t="s">
        <v>48</v>
      </c>
      <c r="E4" s="365" t="s">
        <v>49</v>
      </c>
      <c r="F4" s="364" t="s">
        <v>48</v>
      </c>
      <c r="G4" s="365" t="s">
        <v>49</v>
      </c>
      <c r="H4" s="366" t="s">
        <v>48</v>
      </c>
      <c r="I4" s="365" t="s">
        <v>49</v>
      </c>
    </row>
    <row r="5" spans="1:9" s="85" customFormat="1" ht="16.8" customHeight="1" thickBot="1" x14ac:dyDescent="0.35">
      <c r="A5" s="553" t="s">
        <v>50</v>
      </c>
      <c r="B5" s="554"/>
      <c r="C5" s="554"/>
      <c r="D5" s="555"/>
      <c r="E5" s="555"/>
      <c r="F5" s="554"/>
      <c r="G5" s="554"/>
      <c r="H5" s="554"/>
      <c r="I5" s="554"/>
    </row>
    <row r="6" spans="1:9" s="85" customFormat="1" ht="12" customHeight="1" x14ac:dyDescent="0.3">
      <c r="A6" s="238" t="s">
        <v>391</v>
      </c>
      <c r="B6" s="239" t="s">
        <v>150</v>
      </c>
      <c r="C6" s="240">
        <v>115.75</v>
      </c>
      <c r="D6" s="241"/>
      <c r="E6" s="242"/>
      <c r="F6" s="239"/>
      <c r="G6" s="243"/>
      <c r="H6" s="239"/>
      <c r="I6" s="244"/>
    </row>
    <row r="7" spans="1:9" s="85" customFormat="1" ht="12" customHeight="1" x14ac:dyDescent="0.3">
      <c r="A7" s="245" t="s">
        <v>233</v>
      </c>
      <c r="B7" s="246" t="s">
        <v>234</v>
      </c>
      <c r="C7" s="247">
        <v>165.8</v>
      </c>
      <c r="D7" s="248"/>
      <c r="E7" s="249"/>
      <c r="F7" s="246"/>
      <c r="G7" s="250"/>
      <c r="H7" s="246"/>
      <c r="I7" s="251"/>
    </row>
    <row r="8" spans="1:9" s="85" customFormat="1" ht="12" customHeight="1" x14ac:dyDescent="0.3">
      <c r="A8" s="245" t="s">
        <v>237</v>
      </c>
      <c r="B8" s="246" t="s">
        <v>150</v>
      </c>
      <c r="C8" s="247">
        <v>21.65</v>
      </c>
      <c r="D8" s="248"/>
      <c r="E8" s="249"/>
      <c r="F8" s="246"/>
      <c r="G8" s="250"/>
      <c r="H8" s="246"/>
      <c r="I8" s="251"/>
    </row>
    <row r="9" spans="1:9" s="85" customFormat="1" ht="12" customHeight="1" x14ac:dyDescent="0.3">
      <c r="A9" s="245" t="s">
        <v>392</v>
      </c>
      <c r="B9" s="246"/>
      <c r="C9" s="247"/>
      <c r="D9" s="248"/>
      <c r="E9" s="249"/>
      <c r="F9" s="246"/>
      <c r="G9" s="250"/>
      <c r="H9" s="246" t="s">
        <v>470</v>
      </c>
      <c r="I9" s="247" t="s">
        <v>471</v>
      </c>
    </row>
    <row r="10" spans="1:9" s="85" customFormat="1" ht="12" customHeight="1" x14ac:dyDescent="0.3">
      <c r="A10" s="245" t="s">
        <v>377</v>
      </c>
      <c r="B10" s="246"/>
      <c r="C10" s="247"/>
      <c r="D10" s="248"/>
      <c r="E10" s="249"/>
      <c r="F10" s="246"/>
      <c r="G10" s="250"/>
      <c r="H10" s="246" t="s">
        <v>472</v>
      </c>
      <c r="I10" s="371" t="s">
        <v>468</v>
      </c>
    </row>
    <row r="11" spans="1:9" s="85" customFormat="1" ht="12" customHeight="1" x14ac:dyDescent="0.3">
      <c r="A11" s="245" t="s">
        <v>378</v>
      </c>
      <c r="B11" s="246"/>
      <c r="C11" s="247"/>
      <c r="D11" s="248"/>
      <c r="E11" s="249"/>
      <c r="F11" s="246"/>
      <c r="G11" s="250"/>
      <c r="H11" s="246" t="s">
        <v>470</v>
      </c>
      <c r="I11" s="247" t="s">
        <v>473</v>
      </c>
    </row>
    <row r="12" spans="1:9" s="85" customFormat="1" ht="12" customHeight="1" x14ac:dyDescent="0.3">
      <c r="A12" s="245" t="s">
        <v>393</v>
      </c>
      <c r="B12" s="246"/>
      <c r="C12" s="247"/>
      <c r="D12" s="248"/>
      <c r="E12" s="249"/>
      <c r="F12" s="246"/>
      <c r="G12" s="250"/>
      <c r="H12" s="246" t="s">
        <v>470</v>
      </c>
      <c r="I12" s="247" t="s">
        <v>474</v>
      </c>
    </row>
    <row r="13" spans="1:9" s="85" customFormat="1" ht="12" customHeight="1" x14ac:dyDescent="0.3">
      <c r="A13" s="245" t="s">
        <v>394</v>
      </c>
      <c r="B13" s="246"/>
      <c r="C13" s="247"/>
      <c r="D13" s="248"/>
      <c r="E13" s="249"/>
      <c r="F13" s="246"/>
      <c r="G13" s="250"/>
      <c r="H13" s="252" t="s">
        <v>470</v>
      </c>
      <c r="I13" s="253" t="s">
        <v>475</v>
      </c>
    </row>
    <row r="14" spans="1:9" s="85" customFormat="1" ht="12" customHeight="1" x14ac:dyDescent="0.3">
      <c r="A14" s="254" t="s">
        <v>395</v>
      </c>
      <c r="B14" s="252" t="s">
        <v>396</v>
      </c>
      <c r="C14" s="253">
        <v>77.28</v>
      </c>
      <c r="D14" s="248"/>
      <c r="E14" s="249"/>
      <c r="F14" s="252"/>
      <c r="G14" s="255"/>
      <c r="H14" s="252"/>
      <c r="I14" s="253"/>
    </row>
    <row r="15" spans="1:9" s="85" customFormat="1" ht="12" customHeight="1" x14ac:dyDescent="0.3">
      <c r="A15" s="254" t="s">
        <v>397</v>
      </c>
      <c r="B15" s="252"/>
      <c r="C15" s="253" t="s">
        <v>235</v>
      </c>
      <c r="D15" s="256" t="s">
        <v>232</v>
      </c>
      <c r="E15" s="253">
        <v>33</v>
      </c>
      <c r="F15" s="252"/>
      <c r="G15" s="257"/>
      <c r="H15" s="252"/>
      <c r="I15" s="253"/>
    </row>
    <row r="16" spans="1:9" s="85" customFormat="1" ht="12" customHeight="1" x14ac:dyDescent="0.3">
      <c r="A16" s="254" t="s">
        <v>398</v>
      </c>
      <c r="B16" s="252"/>
      <c r="C16" s="253"/>
      <c r="D16" s="248"/>
      <c r="E16" s="249"/>
      <c r="F16" s="252" t="s">
        <v>312</v>
      </c>
      <c r="G16" s="253">
        <v>170</v>
      </c>
      <c r="H16" s="252"/>
      <c r="I16" s="253"/>
    </row>
    <row r="17" spans="1:9" s="85" customFormat="1" ht="12" customHeight="1" x14ac:dyDescent="0.3">
      <c r="A17" s="254" t="s">
        <v>238</v>
      </c>
      <c r="B17" s="252"/>
      <c r="C17" s="253"/>
      <c r="D17" s="256" t="s">
        <v>239</v>
      </c>
      <c r="E17" s="253">
        <v>30</v>
      </c>
      <c r="F17" s="252"/>
      <c r="G17" s="253"/>
      <c r="H17" s="252"/>
      <c r="I17" s="253"/>
    </row>
    <row r="18" spans="1:9" s="85" customFormat="1" ht="12" customHeight="1" x14ac:dyDescent="0.3">
      <c r="A18" s="254" t="s">
        <v>399</v>
      </c>
      <c r="B18" s="252" t="s">
        <v>150</v>
      </c>
      <c r="C18" s="253">
        <v>72.400000000000006</v>
      </c>
      <c r="D18" s="248"/>
      <c r="E18" s="249"/>
      <c r="F18" s="252"/>
      <c r="G18" s="253"/>
      <c r="H18" s="252"/>
      <c r="I18" s="258"/>
    </row>
    <row r="19" spans="1:9" s="85" customFormat="1" ht="12" customHeight="1" x14ac:dyDescent="0.3">
      <c r="A19" s="254" t="s">
        <v>376</v>
      </c>
      <c r="B19" s="252"/>
      <c r="C19" s="253"/>
      <c r="D19" s="248"/>
      <c r="E19" s="249"/>
      <c r="F19" s="252"/>
      <c r="G19" s="253"/>
      <c r="H19" s="252" t="s">
        <v>476</v>
      </c>
      <c r="I19" s="253" t="s">
        <v>477</v>
      </c>
    </row>
    <row r="20" spans="1:9" s="85" customFormat="1" ht="12" customHeight="1" x14ac:dyDescent="0.3">
      <c r="A20" s="254" t="s">
        <v>240</v>
      </c>
      <c r="B20" s="252" t="s">
        <v>150</v>
      </c>
      <c r="C20" s="253">
        <v>133.30000000000001</v>
      </c>
      <c r="D20" s="248"/>
      <c r="E20" s="249"/>
      <c r="F20" s="252"/>
      <c r="G20" s="253"/>
      <c r="H20" s="252"/>
      <c r="I20" s="253"/>
    </row>
    <row r="21" spans="1:9" s="85" customFormat="1" ht="12" customHeight="1" x14ac:dyDescent="0.3">
      <c r="A21" s="254" t="s">
        <v>375</v>
      </c>
      <c r="B21" s="252"/>
      <c r="C21" s="253"/>
      <c r="D21" s="248"/>
      <c r="E21" s="249"/>
      <c r="F21" s="252"/>
      <c r="G21" s="253"/>
      <c r="H21" s="252" t="s">
        <v>150</v>
      </c>
      <c r="I21" s="253">
        <v>36.04</v>
      </c>
    </row>
    <row r="22" spans="1:9" s="85" customFormat="1" ht="12" customHeight="1" x14ac:dyDescent="0.3">
      <c r="A22" s="254" t="s">
        <v>367</v>
      </c>
      <c r="B22" s="252"/>
      <c r="C22" s="253"/>
      <c r="D22" s="256"/>
      <c r="E22" s="253"/>
      <c r="F22" s="252" t="s">
        <v>470</v>
      </c>
      <c r="G22" s="259" t="s">
        <v>478</v>
      </c>
      <c r="H22" s="252" t="s">
        <v>150</v>
      </c>
      <c r="I22" s="253">
        <v>46.94</v>
      </c>
    </row>
    <row r="23" spans="1:9" s="85" customFormat="1" ht="12" customHeight="1" x14ac:dyDescent="0.3">
      <c r="A23" s="254" t="s">
        <v>241</v>
      </c>
      <c r="B23" s="252"/>
      <c r="C23" s="253"/>
      <c r="D23" s="256" t="s">
        <v>232</v>
      </c>
      <c r="E23" s="253">
        <v>35</v>
      </c>
      <c r="F23" s="252" t="s">
        <v>150</v>
      </c>
      <c r="G23" s="255">
        <v>48</v>
      </c>
      <c r="H23" s="252"/>
      <c r="I23" s="253"/>
    </row>
    <row r="24" spans="1:9" s="85" customFormat="1" ht="12" customHeight="1" thickBot="1" x14ac:dyDescent="0.35">
      <c r="A24" s="254" t="s">
        <v>400</v>
      </c>
      <c r="B24" s="260"/>
      <c r="C24" s="261"/>
      <c r="D24" s="262"/>
      <c r="E24" s="263"/>
      <c r="F24" s="260" t="s">
        <v>368</v>
      </c>
      <c r="G24" s="264">
        <v>425</v>
      </c>
      <c r="H24" s="260"/>
      <c r="I24" s="261"/>
    </row>
    <row r="25" spans="1:9" s="85" customFormat="1" ht="16.8" customHeight="1" thickBot="1" x14ac:dyDescent="0.35">
      <c r="A25" s="556" t="s">
        <v>51</v>
      </c>
      <c r="B25" s="557"/>
      <c r="C25" s="557"/>
      <c r="D25" s="558"/>
      <c r="E25" s="558"/>
      <c r="F25" s="557"/>
      <c r="G25" s="557"/>
      <c r="H25" s="557"/>
      <c r="I25" s="557"/>
    </row>
    <row r="26" spans="1:9" s="85" customFormat="1" ht="12" customHeight="1" x14ac:dyDescent="0.3">
      <c r="A26" s="265" t="s">
        <v>401</v>
      </c>
      <c r="B26" s="145"/>
      <c r="C26" s="146"/>
      <c r="D26" s="145"/>
      <c r="E26" s="146"/>
      <c r="F26" s="145"/>
      <c r="G26" s="146"/>
      <c r="H26" s="135" t="s">
        <v>150</v>
      </c>
      <c r="I26" s="136">
        <v>105.79</v>
      </c>
    </row>
    <row r="27" spans="1:9" s="85" customFormat="1" ht="12" customHeight="1" x14ac:dyDescent="0.3">
      <c r="A27" s="266" t="s">
        <v>379</v>
      </c>
      <c r="B27" s="267"/>
      <c r="C27" s="268"/>
      <c r="D27" s="267"/>
      <c r="E27" s="268"/>
      <c r="F27" s="267"/>
      <c r="G27" s="268"/>
      <c r="H27" s="137" t="s">
        <v>150</v>
      </c>
      <c r="I27" s="138">
        <v>62.41</v>
      </c>
    </row>
    <row r="28" spans="1:9" s="85" customFormat="1" ht="12" customHeight="1" x14ac:dyDescent="0.3">
      <c r="A28" s="266" t="s">
        <v>380</v>
      </c>
      <c r="B28" s="267"/>
      <c r="C28" s="268"/>
      <c r="D28" s="267"/>
      <c r="E28" s="268"/>
      <c r="F28" s="267"/>
      <c r="G28" s="268"/>
      <c r="H28" s="137" t="s">
        <v>470</v>
      </c>
      <c r="I28" s="138" t="s">
        <v>479</v>
      </c>
    </row>
    <row r="29" spans="1:9" s="85" customFormat="1" ht="12" customHeight="1" x14ac:dyDescent="0.3">
      <c r="A29" s="266" t="s">
        <v>402</v>
      </c>
      <c r="B29" s="267"/>
      <c r="C29" s="268"/>
      <c r="D29" s="267"/>
      <c r="E29" s="268"/>
      <c r="F29" s="267"/>
      <c r="G29" s="268"/>
      <c r="H29" s="137" t="s">
        <v>470</v>
      </c>
      <c r="I29" s="138" t="s">
        <v>480</v>
      </c>
    </row>
    <row r="30" spans="1:9" s="85" customFormat="1" ht="12" customHeight="1" x14ac:dyDescent="0.3">
      <c r="A30" s="266" t="s">
        <v>403</v>
      </c>
      <c r="B30" s="267"/>
      <c r="C30" s="268"/>
      <c r="D30" s="267"/>
      <c r="E30" s="268"/>
      <c r="F30" s="267"/>
      <c r="G30" s="268"/>
      <c r="H30" s="137" t="s">
        <v>482</v>
      </c>
      <c r="I30" s="138" t="s">
        <v>481</v>
      </c>
    </row>
    <row r="31" spans="1:9" s="85" customFormat="1" ht="12" customHeight="1" x14ac:dyDescent="0.3">
      <c r="A31" s="266" t="s">
        <v>381</v>
      </c>
      <c r="B31" s="267"/>
      <c r="C31" s="268"/>
      <c r="D31" s="267"/>
      <c r="E31" s="268"/>
      <c r="F31" s="267"/>
      <c r="G31" s="268"/>
      <c r="H31" s="137" t="s">
        <v>470</v>
      </c>
      <c r="I31" s="138" t="s">
        <v>483</v>
      </c>
    </row>
    <row r="32" spans="1:9" s="85" customFormat="1" ht="12" customHeight="1" x14ac:dyDescent="0.3">
      <c r="A32" s="269" t="s">
        <v>404</v>
      </c>
      <c r="B32" s="137"/>
      <c r="C32" s="138"/>
      <c r="D32" s="137"/>
      <c r="E32" s="138"/>
      <c r="F32" s="137"/>
      <c r="G32" s="138"/>
      <c r="H32" s="137" t="s">
        <v>312</v>
      </c>
      <c r="I32" s="138">
        <v>861.61</v>
      </c>
    </row>
    <row r="33" spans="1:9" ht="12" customHeight="1" thickBot="1" x14ac:dyDescent="0.35">
      <c r="A33" s="270" t="s">
        <v>382</v>
      </c>
      <c r="B33" s="118"/>
      <c r="C33" s="119"/>
      <c r="D33" s="271"/>
      <c r="E33" s="272"/>
      <c r="F33" s="271"/>
      <c r="G33" s="273"/>
      <c r="H33" s="271" t="s">
        <v>470</v>
      </c>
      <c r="I33" s="273" t="s">
        <v>484</v>
      </c>
    </row>
    <row r="34" spans="1:9" ht="16.8" customHeight="1" thickBot="1" x14ac:dyDescent="0.35">
      <c r="A34" s="559" t="s">
        <v>52</v>
      </c>
      <c r="B34" s="560"/>
      <c r="C34" s="560"/>
      <c r="D34" s="560"/>
      <c r="E34" s="560"/>
      <c r="F34" s="560"/>
      <c r="G34" s="560"/>
      <c r="H34" s="560"/>
      <c r="I34" s="560"/>
    </row>
    <row r="35" spans="1:9" ht="16.8" customHeight="1" x14ac:dyDescent="0.3">
      <c r="A35" s="274" t="s">
        <v>405</v>
      </c>
      <c r="B35" s="125"/>
      <c r="C35" s="126"/>
      <c r="D35" s="125"/>
      <c r="E35" s="126"/>
      <c r="F35" s="125"/>
      <c r="G35" s="126"/>
      <c r="H35" s="139" t="s">
        <v>486</v>
      </c>
      <c r="I35" s="116" t="s">
        <v>485</v>
      </c>
    </row>
    <row r="36" spans="1:9" ht="13.8" customHeight="1" x14ac:dyDescent="0.3">
      <c r="A36" s="275" t="s">
        <v>406</v>
      </c>
      <c r="B36" s="127"/>
      <c r="C36" s="128"/>
      <c r="D36" s="127"/>
      <c r="E36" s="128"/>
      <c r="F36" s="127"/>
      <c r="G36" s="128"/>
      <c r="H36" s="139" t="s">
        <v>150</v>
      </c>
      <c r="I36" s="116">
        <v>280.64999999999998</v>
      </c>
    </row>
    <row r="37" spans="1:9" ht="12" customHeight="1" thickBot="1" x14ac:dyDescent="0.35">
      <c r="A37" s="276" t="s">
        <v>407</v>
      </c>
      <c r="B37" s="277"/>
      <c r="C37" s="278"/>
      <c r="D37" s="277"/>
      <c r="E37" s="278"/>
      <c r="F37" s="277"/>
      <c r="G37" s="278"/>
      <c r="H37" s="139" t="s">
        <v>487</v>
      </c>
      <c r="I37" s="116" t="s">
        <v>488</v>
      </c>
    </row>
    <row r="38" spans="1:9" ht="16.8" customHeight="1" thickBot="1" x14ac:dyDescent="0.35">
      <c r="A38" s="550" t="s">
        <v>53</v>
      </c>
      <c r="B38" s="551"/>
      <c r="C38" s="551"/>
      <c r="D38" s="551"/>
      <c r="E38" s="551"/>
      <c r="F38" s="551"/>
      <c r="G38" s="551"/>
      <c r="H38" s="551"/>
      <c r="I38" s="552"/>
    </row>
    <row r="39" spans="1:9" ht="12.6" customHeight="1" x14ac:dyDescent="0.3">
      <c r="A39" s="279" t="s">
        <v>408</v>
      </c>
      <c r="B39" s="133"/>
      <c r="C39" s="134"/>
      <c r="D39" s="129"/>
      <c r="E39" s="130"/>
      <c r="F39" s="129"/>
      <c r="G39" s="130"/>
      <c r="H39" s="280" t="s">
        <v>490</v>
      </c>
      <c r="I39" s="281" t="s">
        <v>489</v>
      </c>
    </row>
    <row r="40" spans="1:9" ht="14.4" customHeight="1" x14ac:dyDescent="0.3">
      <c r="A40" s="282" t="s">
        <v>409</v>
      </c>
      <c r="B40" s="131"/>
      <c r="C40" s="132"/>
      <c r="D40" s="131"/>
      <c r="E40" s="132"/>
      <c r="F40" s="131"/>
      <c r="G40" s="132"/>
      <c r="H40" s="283" t="s">
        <v>490</v>
      </c>
      <c r="I40" s="284" t="s">
        <v>491</v>
      </c>
    </row>
    <row r="41" spans="1:9" ht="12.6" customHeight="1" x14ac:dyDescent="0.3">
      <c r="A41" s="282" t="s">
        <v>383</v>
      </c>
      <c r="B41" s="131"/>
      <c r="C41" s="132"/>
      <c r="D41" s="131"/>
      <c r="E41" s="132"/>
      <c r="F41" s="131"/>
      <c r="G41" s="132"/>
      <c r="H41" s="283" t="s">
        <v>490</v>
      </c>
      <c r="I41" s="284" t="s">
        <v>492</v>
      </c>
    </row>
    <row r="42" spans="1:9" ht="13.8" customHeight="1" x14ac:dyDescent="0.3">
      <c r="A42" s="282" t="s">
        <v>384</v>
      </c>
      <c r="B42" s="131"/>
      <c r="C42" s="132"/>
      <c r="D42" s="131"/>
      <c r="E42" s="132"/>
      <c r="F42" s="131"/>
      <c r="G42" s="132"/>
      <c r="H42" s="283" t="s">
        <v>470</v>
      </c>
      <c r="I42" s="284" t="s">
        <v>493</v>
      </c>
    </row>
    <row r="43" spans="1:9" ht="12" customHeight="1" thickBot="1" x14ac:dyDescent="0.35">
      <c r="A43" s="285" t="s">
        <v>385</v>
      </c>
      <c r="B43" s="286"/>
      <c r="C43" s="287"/>
      <c r="D43" s="288"/>
      <c r="E43" s="289"/>
      <c r="F43" s="286"/>
      <c r="G43" s="290"/>
      <c r="H43" s="291" t="s">
        <v>470</v>
      </c>
      <c r="I43" s="290" t="s">
        <v>494</v>
      </c>
    </row>
    <row r="44" spans="1:9" ht="16.8" thickBot="1" x14ac:dyDescent="0.45">
      <c r="A44" s="120" t="s">
        <v>410</v>
      </c>
      <c r="B44" s="292"/>
      <c r="C44" s="292"/>
      <c r="D44" s="561" t="s">
        <v>469</v>
      </c>
      <c r="E44" s="562"/>
      <c r="F44" s="562"/>
      <c r="G44" s="562"/>
      <c r="H44" s="562"/>
      <c r="I44" s="562"/>
    </row>
    <row r="45" spans="1:9" ht="15.75" customHeight="1" thickBot="1" x14ac:dyDescent="0.35">
      <c r="A45" s="293"/>
      <c r="B45" s="293"/>
      <c r="C45" s="293"/>
      <c r="D45" s="293"/>
      <c r="E45" s="293"/>
      <c r="F45" s="293"/>
      <c r="G45" s="293"/>
      <c r="H45" s="293"/>
      <c r="I45" s="293"/>
    </row>
    <row r="46" spans="1:9" ht="14.4" customHeight="1" x14ac:dyDescent="0.3">
      <c r="A46" s="563" t="s">
        <v>46</v>
      </c>
      <c r="B46" s="566" t="s">
        <v>411</v>
      </c>
      <c r="C46" s="567"/>
      <c r="D46" s="566" t="s">
        <v>54</v>
      </c>
      <c r="E46" s="570"/>
      <c r="F46" s="572" t="s">
        <v>121</v>
      </c>
      <c r="G46" s="567"/>
      <c r="H46" s="566" t="s">
        <v>122</v>
      </c>
      <c r="I46" s="567"/>
    </row>
    <row r="47" spans="1:9" ht="13.5" customHeight="1" x14ac:dyDescent="0.3">
      <c r="A47" s="564"/>
      <c r="B47" s="568"/>
      <c r="C47" s="569"/>
      <c r="D47" s="568"/>
      <c r="E47" s="571"/>
      <c r="F47" s="573"/>
      <c r="G47" s="569"/>
      <c r="H47" s="568"/>
      <c r="I47" s="569"/>
    </row>
    <row r="48" spans="1:9" ht="12" customHeight="1" thickBot="1" x14ac:dyDescent="0.35">
      <c r="A48" s="565"/>
      <c r="B48" s="294" t="s">
        <v>48</v>
      </c>
      <c r="C48" s="295" t="s">
        <v>49</v>
      </c>
      <c r="D48" s="294" t="s">
        <v>48</v>
      </c>
      <c r="E48" s="296" t="s">
        <v>49</v>
      </c>
      <c r="F48" s="296" t="s">
        <v>48</v>
      </c>
      <c r="G48" s="295" t="s">
        <v>49</v>
      </c>
      <c r="H48" s="297" t="s">
        <v>48</v>
      </c>
      <c r="I48" s="298" t="s">
        <v>49</v>
      </c>
    </row>
    <row r="49" spans="1:9" ht="12" customHeight="1" thickBot="1" x14ac:dyDescent="0.35">
      <c r="A49" s="553" t="s">
        <v>50</v>
      </c>
      <c r="B49" s="554"/>
      <c r="C49" s="554"/>
      <c r="D49" s="554"/>
      <c r="E49" s="554"/>
      <c r="F49" s="554"/>
      <c r="G49" s="554"/>
      <c r="H49" s="554"/>
      <c r="I49" s="580"/>
    </row>
    <row r="50" spans="1:9" ht="12" customHeight="1" x14ac:dyDescent="0.3">
      <c r="A50" s="299" t="s">
        <v>311</v>
      </c>
      <c r="B50" s="300"/>
      <c r="C50" s="301"/>
      <c r="D50" s="302"/>
      <c r="E50" s="303"/>
      <c r="F50" s="304" t="s">
        <v>312</v>
      </c>
      <c r="G50" s="305">
        <v>86</v>
      </c>
      <c r="H50" s="306" t="s">
        <v>312</v>
      </c>
      <c r="I50" s="305">
        <v>84</v>
      </c>
    </row>
    <row r="51" spans="1:9" ht="12" customHeight="1" x14ac:dyDescent="0.3">
      <c r="A51" s="307" t="s">
        <v>391</v>
      </c>
      <c r="B51" s="300"/>
      <c r="C51" s="301"/>
      <c r="D51" s="302"/>
      <c r="E51" s="303"/>
      <c r="F51" s="304" t="s">
        <v>312</v>
      </c>
      <c r="G51" s="305">
        <v>704</v>
      </c>
      <c r="H51" s="308" t="s">
        <v>312</v>
      </c>
      <c r="I51" s="309">
        <v>700</v>
      </c>
    </row>
    <row r="52" spans="1:9" ht="12" customHeight="1" x14ac:dyDescent="0.3">
      <c r="A52" s="310" t="s">
        <v>412</v>
      </c>
      <c r="B52" s="246" t="s">
        <v>150</v>
      </c>
      <c r="C52" s="301">
        <v>158</v>
      </c>
      <c r="D52" s="302"/>
      <c r="E52" s="303"/>
      <c r="F52" s="304"/>
      <c r="G52" s="305"/>
      <c r="H52" s="308"/>
      <c r="I52" s="309"/>
    </row>
    <row r="53" spans="1:9" ht="12" customHeight="1" x14ac:dyDescent="0.3">
      <c r="A53" s="310" t="s">
        <v>413</v>
      </c>
      <c r="B53" s="246" t="s">
        <v>414</v>
      </c>
      <c r="C53" s="301">
        <v>60</v>
      </c>
      <c r="D53" s="302"/>
      <c r="E53" s="303"/>
      <c r="F53" s="304"/>
      <c r="G53" s="305"/>
      <c r="H53" s="308"/>
      <c r="I53" s="309"/>
    </row>
    <row r="54" spans="1:9" ht="12" customHeight="1" x14ac:dyDescent="0.3">
      <c r="A54" s="310" t="s">
        <v>415</v>
      </c>
      <c r="B54" s="246" t="s">
        <v>150</v>
      </c>
      <c r="C54" s="301">
        <v>79</v>
      </c>
      <c r="D54" s="302"/>
      <c r="E54" s="303"/>
      <c r="F54" s="304"/>
      <c r="G54" s="305"/>
      <c r="H54" s="308"/>
      <c r="I54" s="309"/>
    </row>
    <row r="55" spans="1:9" ht="12" customHeight="1" x14ac:dyDescent="0.3">
      <c r="A55" s="310" t="s">
        <v>416</v>
      </c>
      <c r="B55" s="246" t="s">
        <v>150</v>
      </c>
      <c r="C55" s="301">
        <v>130</v>
      </c>
      <c r="D55" s="302"/>
      <c r="E55" s="303"/>
      <c r="F55" s="304"/>
      <c r="G55" s="305"/>
      <c r="H55" s="308"/>
      <c r="I55" s="309"/>
    </row>
    <row r="56" spans="1:9" ht="12" customHeight="1" x14ac:dyDescent="0.3">
      <c r="A56" s="310" t="s">
        <v>417</v>
      </c>
      <c r="B56" s="246" t="s">
        <v>414</v>
      </c>
      <c r="C56" s="301">
        <v>23</v>
      </c>
      <c r="D56" s="302"/>
      <c r="E56" s="303"/>
      <c r="F56" s="304"/>
      <c r="G56" s="305"/>
      <c r="H56" s="308"/>
      <c r="I56" s="309"/>
    </row>
    <row r="57" spans="1:9" ht="12" customHeight="1" x14ac:dyDescent="0.3">
      <c r="A57" s="311" t="s">
        <v>236</v>
      </c>
      <c r="B57" s="252"/>
      <c r="C57" s="312"/>
      <c r="D57" s="313"/>
      <c r="E57" s="314"/>
      <c r="F57" s="315" t="s">
        <v>312</v>
      </c>
      <c r="G57" s="309">
        <v>145</v>
      </c>
      <c r="H57" s="308" t="s">
        <v>312</v>
      </c>
      <c r="I57" s="309">
        <v>142</v>
      </c>
    </row>
    <row r="58" spans="1:9" ht="12" customHeight="1" x14ac:dyDescent="0.3">
      <c r="A58" s="311" t="s">
        <v>418</v>
      </c>
      <c r="B58" s="252"/>
      <c r="C58" s="312"/>
      <c r="D58" s="313"/>
      <c r="E58" s="314"/>
      <c r="F58" s="315" t="s">
        <v>470</v>
      </c>
      <c r="G58" s="316" t="s">
        <v>495</v>
      </c>
      <c r="H58" s="317" t="s">
        <v>470</v>
      </c>
      <c r="I58" s="316" t="s">
        <v>497</v>
      </c>
    </row>
    <row r="59" spans="1:9" ht="12" customHeight="1" x14ac:dyDescent="0.3">
      <c r="A59" s="311" t="s">
        <v>419</v>
      </c>
      <c r="B59" s="252"/>
      <c r="C59" s="312"/>
      <c r="D59" s="318" t="s">
        <v>150</v>
      </c>
      <c r="E59" s="249">
        <v>69</v>
      </c>
      <c r="F59" s="315"/>
      <c r="G59" s="309"/>
      <c r="H59" s="308"/>
      <c r="I59" s="309"/>
    </row>
    <row r="60" spans="1:9" ht="12" customHeight="1" x14ac:dyDescent="0.3">
      <c r="A60" s="311" t="s">
        <v>420</v>
      </c>
      <c r="B60" s="252"/>
      <c r="C60" s="312"/>
      <c r="D60" s="313"/>
      <c r="E60" s="314"/>
      <c r="F60" s="319" t="s">
        <v>150</v>
      </c>
      <c r="G60" s="309">
        <v>65</v>
      </c>
      <c r="H60" s="308" t="s">
        <v>150</v>
      </c>
      <c r="I60" s="309">
        <v>65</v>
      </c>
    </row>
    <row r="61" spans="1:9" ht="12" customHeight="1" x14ac:dyDescent="0.3">
      <c r="A61" s="311" t="s">
        <v>151</v>
      </c>
      <c r="B61" s="252"/>
      <c r="C61" s="312"/>
      <c r="D61" s="318" t="s">
        <v>150</v>
      </c>
      <c r="E61" s="309">
        <v>129</v>
      </c>
      <c r="F61" s="315"/>
      <c r="G61" s="316"/>
      <c r="H61" s="317"/>
      <c r="I61" s="320"/>
    </row>
    <row r="62" spans="1:9" ht="16.2" customHeight="1" thickBot="1" x14ac:dyDescent="0.35">
      <c r="A62" s="321" t="s">
        <v>240</v>
      </c>
      <c r="B62" s="260"/>
      <c r="C62" s="322"/>
      <c r="D62" s="323" t="s">
        <v>150</v>
      </c>
      <c r="E62" s="324">
        <v>139</v>
      </c>
      <c r="F62" s="325" t="s">
        <v>470</v>
      </c>
      <c r="G62" s="326" t="s">
        <v>496</v>
      </c>
      <c r="H62" s="327" t="s">
        <v>470</v>
      </c>
      <c r="I62" s="326" t="s">
        <v>498</v>
      </c>
    </row>
    <row r="63" spans="1:9" ht="12" customHeight="1" thickBot="1" x14ac:dyDescent="0.35">
      <c r="A63" s="574" t="s">
        <v>51</v>
      </c>
      <c r="B63" s="575"/>
      <c r="C63" s="575"/>
      <c r="D63" s="575"/>
      <c r="E63" s="575"/>
      <c r="F63" s="575"/>
      <c r="G63" s="575"/>
      <c r="H63" s="575"/>
      <c r="I63" s="576"/>
    </row>
    <row r="64" spans="1:9" ht="12" customHeight="1" x14ac:dyDescent="0.3">
      <c r="A64" s="328" t="s">
        <v>382</v>
      </c>
      <c r="B64" s="135" t="s">
        <v>150</v>
      </c>
      <c r="C64" s="136">
        <v>119</v>
      </c>
      <c r="D64" s="141"/>
      <c r="E64" s="142"/>
      <c r="F64" s="141"/>
      <c r="G64" s="142"/>
      <c r="H64" s="145"/>
      <c r="I64" s="146"/>
    </row>
    <row r="65" spans="1:9" ht="12" customHeight="1" x14ac:dyDescent="0.3">
      <c r="A65" s="329" t="s">
        <v>421</v>
      </c>
      <c r="B65" s="137" t="s">
        <v>150</v>
      </c>
      <c r="C65" s="138">
        <v>72</v>
      </c>
      <c r="D65" s="143"/>
      <c r="E65" s="144"/>
      <c r="F65" s="143"/>
      <c r="G65" s="144"/>
      <c r="H65" s="147"/>
      <c r="I65" s="148"/>
    </row>
    <row r="66" spans="1:9" ht="12" customHeight="1" thickBot="1" x14ac:dyDescent="0.35">
      <c r="A66" s="330" t="s">
        <v>152</v>
      </c>
      <c r="B66" s="271"/>
      <c r="C66" s="331"/>
      <c r="D66" s="332" t="s">
        <v>150</v>
      </c>
      <c r="E66" s="331">
        <v>69</v>
      </c>
      <c r="F66" s="333"/>
      <c r="G66" s="273"/>
      <c r="H66" s="333"/>
      <c r="I66" s="334"/>
    </row>
    <row r="67" spans="1:9" ht="12" customHeight="1" thickBot="1" x14ac:dyDescent="0.35">
      <c r="A67" s="577" t="s">
        <v>52</v>
      </c>
      <c r="B67" s="578"/>
      <c r="C67" s="578"/>
      <c r="D67" s="578"/>
      <c r="E67" s="578"/>
      <c r="F67" s="578"/>
      <c r="G67" s="578"/>
      <c r="H67" s="578"/>
      <c r="I67" s="579"/>
    </row>
    <row r="68" spans="1:9" ht="12" customHeight="1" x14ac:dyDescent="0.3">
      <c r="A68" s="335" t="s">
        <v>153</v>
      </c>
      <c r="B68" s="336"/>
      <c r="C68" s="337"/>
      <c r="D68" s="338" t="s">
        <v>499</v>
      </c>
      <c r="E68" s="337">
        <v>85</v>
      </c>
      <c r="F68" s="339"/>
      <c r="G68" s="340"/>
      <c r="H68" s="341"/>
      <c r="I68" s="342"/>
    </row>
    <row r="69" spans="1:9" ht="12" customHeight="1" x14ac:dyDescent="0.3">
      <c r="A69" s="343" t="s">
        <v>422</v>
      </c>
      <c r="B69" s="344" t="s">
        <v>150</v>
      </c>
      <c r="C69" s="345">
        <v>185</v>
      </c>
      <c r="D69" s="346"/>
      <c r="E69" s="345"/>
      <c r="F69" s="347"/>
      <c r="G69" s="348"/>
      <c r="H69" s="347"/>
      <c r="I69" s="349"/>
    </row>
    <row r="70" spans="1:9" ht="12" customHeight="1" x14ac:dyDescent="0.3">
      <c r="A70" s="343" t="s">
        <v>423</v>
      </c>
      <c r="B70" s="344" t="s">
        <v>424</v>
      </c>
      <c r="C70" s="345">
        <v>295</v>
      </c>
      <c r="D70" s="346"/>
      <c r="E70" s="345"/>
      <c r="F70" s="347"/>
      <c r="G70" s="348"/>
      <c r="H70" s="347"/>
      <c r="I70" s="349"/>
    </row>
    <row r="71" spans="1:9" ht="12" customHeight="1" thickBot="1" x14ac:dyDescent="0.35">
      <c r="A71" s="350" t="s">
        <v>425</v>
      </c>
      <c r="B71" s="351"/>
      <c r="C71" s="352"/>
      <c r="D71" s="353"/>
      <c r="E71" s="354"/>
      <c r="F71" s="355" t="s">
        <v>500</v>
      </c>
      <c r="G71" s="356" t="s">
        <v>501</v>
      </c>
      <c r="H71" s="357" t="s">
        <v>500</v>
      </c>
      <c r="I71" s="358" t="s">
        <v>502</v>
      </c>
    </row>
    <row r="72" spans="1:9" ht="12" customHeight="1" thickBot="1" x14ac:dyDescent="0.35">
      <c r="A72" s="550" t="s">
        <v>53</v>
      </c>
      <c r="B72" s="551"/>
      <c r="C72" s="551"/>
      <c r="D72" s="551"/>
      <c r="E72" s="551"/>
      <c r="F72" s="551"/>
      <c r="G72" s="551"/>
      <c r="H72" s="551"/>
      <c r="I72" s="552"/>
    </row>
    <row r="73" spans="1:9" ht="12" customHeight="1" thickBot="1" x14ac:dyDescent="0.35">
      <c r="A73" s="359" t="s">
        <v>426</v>
      </c>
      <c r="B73" s="360" t="s">
        <v>414</v>
      </c>
      <c r="C73" s="361">
        <v>80</v>
      </c>
      <c r="D73" s="362"/>
      <c r="E73" s="363"/>
      <c r="F73" s="362"/>
      <c r="G73" s="363"/>
      <c r="H73" s="362"/>
      <c r="I73" s="140"/>
    </row>
  </sheetData>
  <mergeCells count="20">
    <mergeCell ref="H1:I1"/>
    <mergeCell ref="A2:A4"/>
    <mergeCell ref="B2:C3"/>
    <mergeCell ref="D2:E3"/>
    <mergeCell ref="F2:G3"/>
    <mergeCell ref="H2:I3"/>
    <mergeCell ref="A72:I72"/>
    <mergeCell ref="A5:I5"/>
    <mergeCell ref="A25:I25"/>
    <mergeCell ref="A34:I34"/>
    <mergeCell ref="A38:I38"/>
    <mergeCell ref="D44:I44"/>
    <mergeCell ref="A46:A48"/>
    <mergeCell ref="B46:C47"/>
    <mergeCell ref="D46:E47"/>
    <mergeCell ref="F46:G47"/>
    <mergeCell ref="H46:I47"/>
    <mergeCell ref="A63:I63"/>
    <mergeCell ref="A67:I67"/>
    <mergeCell ref="A49:I49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181E-DDCD-4CEF-8704-B51D862D9132}">
  <dimension ref="A1:D40"/>
  <sheetViews>
    <sheetView tabSelected="1" zoomScaleNormal="100" workbookViewId="0">
      <selection activeCell="A32" sqref="A32"/>
    </sheetView>
  </sheetViews>
  <sheetFormatPr defaultColWidth="9.109375" defaultRowHeight="13.8" x14ac:dyDescent="0.3"/>
  <cols>
    <col min="1" max="1" width="31.88671875" style="45" customWidth="1"/>
    <col min="2" max="2" width="13.6640625" style="48" customWidth="1"/>
    <col min="3" max="3" width="13.109375" style="48" customWidth="1"/>
    <col min="4" max="4" width="16.33203125" style="48" customWidth="1"/>
    <col min="5" max="16384" width="9.109375" style="45"/>
  </cols>
  <sheetData>
    <row r="1" spans="1:4" ht="13.5" customHeight="1" x14ac:dyDescent="0.3">
      <c r="A1" s="47" t="s">
        <v>118</v>
      </c>
      <c r="C1" s="65"/>
      <c r="D1" s="121">
        <v>44571</v>
      </c>
    </row>
    <row r="2" spans="1:4" ht="41.4" customHeight="1" x14ac:dyDescent="0.3">
      <c r="A2" s="56" t="s">
        <v>117</v>
      </c>
      <c r="B2" s="67" t="s">
        <v>116</v>
      </c>
      <c r="C2" s="67" t="s">
        <v>130</v>
      </c>
      <c r="D2" s="67" t="s">
        <v>115</v>
      </c>
    </row>
    <row r="3" spans="1:4" ht="20.100000000000001" customHeight="1" x14ac:dyDescent="0.3">
      <c r="A3" s="57" t="s">
        <v>154</v>
      </c>
      <c r="B3" s="68">
        <v>172.8</v>
      </c>
      <c r="C3" s="69" t="s">
        <v>337</v>
      </c>
      <c r="D3" s="70" t="s">
        <v>351</v>
      </c>
    </row>
    <row r="4" spans="1:4" ht="20.100000000000001" customHeight="1" x14ac:dyDescent="0.3">
      <c r="A4" s="93" t="s">
        <v>316</v>
      </c>
      <c r="B4" s="113"/>
      <c r="C4" s="113" t="s">
        <v>338</v>
      </c>
      <c r="D4" s="114"/>
    </row>
    <row r="5" spans="1:4" ht="20.100000000000001" customHeight="1" x14ac:dyDescent="0.3">
      <c r="A5" s="93" t="s">
        <v>315</v>
      </c>
      <c r="B5" s="113">
        <v>388.8</v>
      </c>
      <c r="C5" s="113" t="s">
        <v>339</v>
      </c>
      <c r="D5" s="114"/>
    </row>
    <row r="6" spans="1:4" ht="20.100000000000001" customHeight="1" x14ac:dyDescent="0.3">
      <c r="A6" s="58" t="s">
        <v>317</v>
      </c>
      <c r="B6" s="66" t="s">
        <v>358</v>
      </c>
      <c r="C6" s="66" t="s">
        <v>340</v>
      </c>
      <c r="D6" s="71"/>
    </row>
    <row r="7" spans="1:4" ht="20.100000000000001" customHeight="1" x14ac:dyDescent="0.3">
      <c r="A7" s="59" t="s">
        <v>318</v>
      </c>
      <c r="B7" s="72" t="s">
        <v>359</v>
      </c>
      <c r="C7" s="66">
        <v>170</v>
      </c>
      <c r="D7" s="71"/>
    </row>
    <row r="8" spans="1:4" ht="20.100000000000001" customHeight="1" x14ac:dyDescent="0.3">
      <c r="A8" s="59" t="s">
        <v>155</v>
      </c>
      <c r="B8" s="72"/>
      <c r="C8" s="66" t="s">
        <v>341</v>
      </c>
      <c r="D8" s="71" t="s">
        <v>353</v>
      </c>
    </row>
    <row r="9" spans="1:4" ht="20.100000000000001" customHeight="1" x14ac:dyDescent="0.3">
      <c r="A9" s="59" t="s">
        <v>319</v>
      </c>
      <c r="B9" s="72"/>
      <c r="C9" s="66" t="s">
        <v>342</v>
      </c>
      <c r="D9" s="71"/>
    </row>
    <row r="10" spans="1:4" ht="20.100000000000001" customHeight="1" x14ac:dyDescent="0.3">
      <c r="A10" s="59" t="s">
        <v>320</v>
      </c>
      <c r="B10" s="72"/>
      <c r="C10" s="66">
        <v>252</v>
      </c>
      <c r="D10" s="71"/>
    </row>
    <row r="11" spans="1:4" ht="28.2" customHeight="1" x14ac:dyDescent="0.3">
      <c r="A11" s="59" t="s">
        <v>321</v>
      </c>
      <c r="B11" s="72"/>
      <c r="C11" s="66" t="s">
        <v>343</v>
      </c>
      <c r="D11" s="71"/>
    </row>
    <row r="12" spans="1:4" ht="20.100000000000001" customHeight="1" x14ac:dyDescent="0.3">
      <c r="A12" s="58" t="s">
        <v>156</v>
      </c>
      <c r="B12" s="66"/>
      <c r="C12" s="66"/>
      <c r="D12" s="71" t="s">
        <v>157</v>
      </c>
    </row>
    <row r="13" spans="1:4" ht="20.100000000000001" customHeight="1" x14ac:dyDescent="0.3">
      <c r="A13" s="59" t="s">
        <v>322</v>
      </c>
      <c r="B13" s="72"/>
      <c r="C13" s="73" t="s">
        <v>344</v>
      </c>
      <c r="D13" s="71"/>
    </row>
    <row r="14" spans="1:4" ht="20.100000000000001" customHeight="1" x14ac:dyDescent="0.3">
      <c r="A14" s="58" t="s">
        <v>158</v>
      </c>
      <c r="B14" s="66"/>
      <c r="C14" s="66"/>
      <c r="D14" s="71" t="s">
        <v>352</v>
      </c>
    </row>
    <row r="15" spans="1:4" ht="20.100000000000001" customHeight="1" x14ac:dyDescent="0.3">
      <c r="A15" s="59" t="s">
        <v>323</v>
      </c>
      <c r="B15" s="72" t="s">
        <v>360</v>
      </c>
      <c r="C15" s="66"/>
      <c r="D15" s="71"/>
    </row>
    <row r="16" spans="1:4" ht="20.100000000000001" customHeight="1" x14ac:dyDescent="0.3">
      <c r="A16" s="58" t="s">
        <v>324</v>
      </c>
      <c r="B16" s="66"/>
      <c r="C16" s="66" t="s">
        <v>345</v>
      </c>
      <c r="D16" s="71"/>
    </row>
    <row r="17" spans="1:4" ht="20.100000000000001" customHeight="1" x14ac:dyDescent="0.3">
      <c r="A17" s="59" t="s">
        <v>159</v>
      </c>
      <c r="B17" s="72"/>
      <c r="C17" s="66">
        <v>184.5</v>
      </c>
      <c r="D17" s="71" t="s">
        <v>160</v>
      </c>
    </row>
    <row r="18" spans="1:4" ht="20.100000000000001" customHeight="1" x14ac:dyDescent="0.3">
      <c r="A18" s="58" t="s">
        <v>325</v>
      </c>
      <c r="B18" s="66"/>
      <c r="C18" s="66">
        <v>207</v>
      </c>
      <c r="D18" s="71"/>
    </row>
    <row r="19" spans="1:4" ht="20.100000000000001" customHeight="1" x14ac:dyDescent="0.3">
      <c r="A19" s="59" t="s">
        <v>161</v>
      </c>
      <c r="B19" s="72" t="s">
        <v>361</v>
      </c>
      <c r="C19" s="66"/>
      <c r="D19" s="71" t="s">
        <v>354</v>
      </c>
    </row>
    <row r="20" spans="1:4" ht="20.100000000000001" customHeight="1" x14ac:dyDescent="0.3">
      <c r="A20" s="59" t="s">
        <v>162</v>
      </c>
      <c r="B20" s="72"/>
      <c r="C20" s="66" t="s">
        <v>346</v>
      </c>
      <c r="D20" s="71" t="s">
        <v>163</v>
      </c>
    </row>
    <row r="21" spans="1:4" ht="20.100000000000001" customHeight="1" x14ac:dyDescent="0.3">
      <c r="A21" s="59" t="s">
        <v>326</v>
      </c>
      <c r="B21" s="72" t="s">
        <v>362</v>
      </c>
      <c r="C21" s="66"/>
      <c r="D21" s="71"/>
    </row>
    <row r="22" spans="1:4" ht="20.100000000000001" customHeight="1" x14ac:dyDescent="0.3">
      <c r="A22" s="59" t="s">
        <v>327</v>
      </c>
      <c r="B22" s="72" t="s">
        <v>362</v>
      </c>
      <c r="C22" s="66"/>
      <c r="D22" s="71"/>
    </row>
    <row r="23" spans="1:4" ht="20.100000000000001" customHeight="1" x14ac:dyDescent="0.3">
      <c r="A23" s="59" t="s">
        <v>328</v>
      </c>
      <c r="B23" s="72" t="s">
        <v>363</v>
      </c>
      <c r="C23" s="66">
        <v>261</v>
      </c>
      <c r="D23" s="71"/>
    </row>
    <row r="24" spans="1:4" ht="20.100000000000001" customHeight="1" x14ac:dyDescent="0.3">
      <c r="A24" s="59" t="s">
        <v>164</v>
      </c>
      <c r="B24" s="72" t="s">
        <v>364</v>
      </c>
      <c r="C24" s="66">
        <v>155.69999999999999</v>
      </c>
      <c r="D24" s="71" t="s">
        <v>355</v>
      </c>
    </row>
    <row r="25" spans="1:4" ht="20.100000000000001" customHeight="1" x14ac:dyDescent="0.3">
      <c r="A25" s="59" t="s">
        <v>329</v>
      </c>
      <c r="B25" s="72" t="s">
        <v>364</v>
      </c>
      <c r="C25" s="66"/>
      <c r="D25" s="71"/>
    </row>
    <row r="26" spans="1:4" ht="20.100000000000001" customHeight="1" x14ac:dyDescent="0.3">
      <c r="A26" s="59" t="s">
        <v>330</v>
      </c>
      <c r="B26" s="72" t="s">
        <v>361</v>
      </c>
      <c r="C26" s="66">
        <v>100</v>
      </c>
      <c r="D26" s="71"/>
    </row>
    <row r="27" spans="1:4" ht="20.100000000000001" customHeight="1" x14ac:dyDescent="0.3">
      <c r="A27" s="58" t="s">
        <v>331</v>
      </c>
      <c r="B27" s="66" t="s">
        <v>365</v>
      </c>
      <c r="C27" s="66"/>
      <c r="D27" s="71"/>
    </row>
    <row r="28" spans="1:4" ht="20.100000000000001" customHeight="1" x14ac:dyDescent="0.3">
      <c r="A28" s="58" t="s">
        <v>332</v>
      </c>
      <c r="B28" s="66" t="s">
        <v>366</v>
      </c>
      <c r="C28" s="66"/>
      <c r="D28" s="71"/>
    </row>
    <row r="29" spans="1:4" ht="20.100000000000001" customHeight="1" x14ac:dyDescent="0.3">
      <c r="A29" s="58" t="s">
        <v>333</v>
      </c>
      <c r="B29" s="66"/>
      <c r="C29" s="66" t="s">
        <v>347</v>
      </c>
      <c r="D29" s="71"/>
    </row>
    <row r="30" spans="1:4" ht="20.100000000000001" customHeight="1" x14ac:dyDescent="0.3">
      <c r="A30" s="58" t="s">
        <v>334</v>
      </c>
      <c r="B30" s="66"/>
      <c r="C30" s="66">
        <v>126</v>
      </c>
      <c r="D30" s="71"/>
    </row>
    <row r="31" spans="1:4" ht="20.100000000000001" customHeight="1" x14ac:dyDescent="0.3">
      <c r="A31" s="58" t="s">
        <v>335</v>
      </c>
      <c r="B31" s="66"/>
      <c r="C31" s="66" t="s">
        <v>348</v>
      </c>
      <c r="D31" s="71"/>
    </row>
    <row r="32" spans="1:4" ht="26.4" customHeight="1" x14ac:dyDescent="0.3">
      <c r="A32" s="58" t="s">
        <v>165</v>
      </c>
      <c r="B32" s="66"/>
      <c r="C32" s="66"/>
      <c r="D32" s="71" t="s">
        <v>356</v>
      </c>
    </row>
    <row r="33" spans="1:4" ht="20.100000000000001" customHeight="1" x14ac:dyDescent="0.3">
      <c r="A33" s="58" t="s">
        <v>166</v>
      </c>
      <c r="B33" s="66"/>
      <c r="C33" s="66" t="s">
        <v>349</v>
      </c>
      <c r="D33" s="71" t="s">
        <v>357</v>
      </c>
    </row>
    <row r="34" spans="1:4" ht="20.100000000000001" customHeight="1" x14ac:dyDescent="0.3">
      <c r="A34" s="93" t="s">
        <v>336</v>
      </c>
      <c r="B34" s="66"/>
      <c r="C34" s="66" t="s">
        <v>350</v>
      </c>
      <c r="D34" s="71"/>
    </row>
    <row r="37" spans="1:4" x14ac:dyDescent="0.3">
      <c r="A37" s="46"/>
    </row>
    <row r="38" spans="1:4" x14ac:dyDescent="0.3">
      <c r="A38" s="46"/>
    </row>
    <row r="39" spans="1:4" x14ac:dyDescent="0.3">
      <c r="A39" s="46"/>
    </row>
    <row r="40" spans="1:4" x14ac:dyDescent="0.3">
      <c r="A40" s="46"/>
    </row>
  </sheetData>
  <printOptions horizontalCentered="1"/>
  <pageMargins left="0.39370078740157483" right="0.35433070866141736" top="0.74803149606299213" bottom="0.3937007874015748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NAWOZY</vt:lpstr>
      <vt:lpstr>ŚRODKI OCHRONY ROŚLIN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Napiórkowski</dc:creator>
  <cp:lastModifiedBy>Bartosz Napiórkowski</cp:lastModifiedBy>
  <cp:lastPrinted>2022-01-14T08:44:46Z</cp:lastPrinted>
  <dcterms:created xsi:type="dcterms:W3CDTF">2021-03-08T10:33:13Z</dcterms:created>
  <dcterms:modified xsi:type="dcterms:W3CDTF">2022-01-14T08:45:45Z</dcterms:modified>
</cp:coreProperties>
</file>