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2021 rok\agrorynek\"/>
    </mc:Choice>
  </mc:AlternateContent>
  <xr:revisionPtr revIDLastSave="0" documentId="13_ncr:1_{F8E425E5-4F2F-46BE-8DDE-4D36D42C40AC}" xr6:coauthVersionLast="46" xr6:coauthVersionMax="46" xr10:uidLastSave="{00000000-0000-0000-0000-000000000000}"/>
  <bookViews>
    <workbookView xWindow="-108" yWindow="-108" windowWidth="23256" windowHeight="12576" activeTab="4" xr2:uid="{00000000-000D-0000-FFFF-FFFF00000000}"/>
  </bookViews>
  <sheets>
    <sheet name="MLEKO I ŻYWIEC" sheetId="1" r:id="rId1"/>
    <sheet name="PASZE" sheetId="2" r:id="rId2"/>
    <sheet name="ŚRODKI OCHRONY" sheetId="3" r:id="rId3"/>
    <sheet name="NAWOZY" sheetId="6" r:id="rId4"/>
    <sheet name="USŁUGI" sheetId="5" r:id="rId5"/>
  </sheets>
  <definedNames>
    <definedName name="OLE_LINK1" localSheetId="3">NAWOZY!$G$4</definedName>
    <definedName name="Print_Area" localSheetId="3">NAWOZY!$A$1:$P$32</definedName>
    <definedName name="Print_Area" localSheetId="1">PASZE!$A$1:$J$36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9" i="6" l="1"/>
  <c r="AF29" i="6"/>
  <c r="AG29" i="6"/>
  <c r="AH29" i="6"/>
  <c r="AI29" i="6"/>
  <c r="AJ29" i="6"/>
  <c r="AK29" i="6"/>
  <c r="AL29" i="6"/>
  <c r="AQ29" i="6"/>
  <c r="AQ42" i="6" l="1"/>
  <c r="AQ41" i="6"/>
  <c r="AQ40" i="6"/>
  <c r="AQ39" i="6"/>
  <c r="AQ38" i="6"/>
  <c r="AQ37" i="6"/>
  <c r="AQ36" i="6"/>
  <c r="AQ35" i="6"/>
  <c r="AQ34" i="6"/>
  <c r="AQ33" i="6"/>
  <c r="AQ32" i="6"/>
  <c r="AL32" i="6"/>
  <c r="AK32" i="6"/>
  <c r="AJ32" i="6"/>
  <c r="AI32" i="6"/>
  <c r="AH32" i="6"/>
  <c r="AG32" i="6"/>
  <c r="AF32" i="6"/>
  <c r="W32" i="6"/>
  <c r="AL30" i="6"/>
  <c r="AK30" i="6"/>
  <c r="AJ30" i="6"/>
  <c r="AI30" i="6"/>
  <c r="AH30" i="6"/>
  <c r="AG30" i="6"/>
  <c r="AF30" i="6"/>
  <c r="W30" i="6"/>
  <c r="AL27" i="6"/>
  <c r="AK27" i="6"/>
  <c r="AJ27" i="6"/>
  <c r="AI27" i="6"/>
  <c r="AH27" i="6"/>
  <c r="AG27" i="6"/>
  <c r="AF27" i="6"/>
  <c r="W27" i="6"/>
  <c r="AL26" i="6"/>
  <c r="AK26" i="6"/>
  <c r="AJ26" i="6"/>
  <c r="AI26" i="6"/>
  <c r="AH26" i="6"/>
  <c r="AG26" i="6"/>
  <c r="AF26" i="6"/>
  <c r="W26" i="6"/>
  <c r="AL25" i="6"/>
  <c r="AK25" i="6"/>
  <c r="AJ25" i="6"/>
  <c r="AI25" i="6"/>
  <c r="AH25" i="6"/>
  <c r="AG25" i="6"/>
  <c r="AF25" i="6"/>
  <c r="W25" i="6"/>
  <c r="AL24" i="6"/>
  <c r="AK24" i="6"/>
  <c r="AJ24" i="6"/>
  <c r="AI24" i="6"/>
  <c r="AH24" i="6"/>
  <c r="AG24" i="6"/>
  <c r="AF24" i="6"/>
  <c r="W24" i="6"/>
  <c r="AL22" i="6"/>
  <c r="AK22" i="6"/>
  <c r="AJ22" i="6"/>
  <c r="AI22" i="6"/>
  <c r="AH22" i="6"/>
  <c r="AG22" i="6"/>
  <c r="AF22" i="6"/>
  <c r="W22" i="6"/>
  <c r="AL21" i="6"/>
  <c r="AK21" i="6"/>
  <c r="AJ21" i="6"/>
  <c r="AI21" i="6"/>
  <c r="AH21" i="6"/>
  <c r="AG21" i="6"/>
  <c r="AF21" i="6"/>
  <c r="W21" i="6"/>
  <c r="AL20" i="6"/>
  <c r="AK20" i="6"/>
  <c r="AJ20" i="6"/>
  <c r="AI20" i="6"/>
  <c r="AH20" i="6"/>
  <c r="AG20" i="6"/>
  <c r="AF20" i="6"/>
  <c r="W20" i="6"/>
  <c r="AL19" i="6"/>
  <c r="AK19" i="6"/>
  <c r="AJ19" i="6"/>
  <c r="AI19" i="6"/>
  <c r="AH19" i="6"/>
  <c r="AG19" i="6"/>
  <c r="AF19" i="6"/>
  <c r="W19" i="6"/>
  <c r="AL18" i="6"/>
  <c r="AK18" i="6"/>
  <c r="AJ18" i="6"/>
  <c r="AI18" i="6"/>
  <c r="AH18" i="6"/>
  <c r="AG18" i="6"/>
  <c r="AF18" i="6"/>
  <c r="W18" i="6"/>
  <c r="AL17" i="6"/>
  <c r="AK17" i="6"/>
  <c r="AJ17" i="6"/>
  <c r="AI17" i="6"/>
  <c r="AH17" i="6"/>
  <c r="AG17" i="6"/>
  <c r="AF17" i="6"/>
  <c r="W17" i="6"/>
  <c r="AL16" i="6"/>
  <c r="AK16" i="6"/>
  <c r="AJ16" i="6"/>
  <c r="AI16" i="6"/>
  <c r="W16" i="6"/>
  <c r="AL15" i="6"/>
  <c r="AK15" i="6"/>
  <c r="AJ15" i="6"/>
  <c r="AI15" i="6"/>
  <c r="AH15" i="6"/>
  <c r="AG15" i="6"/>
  <c r="AF15" i="6"/>
  <c r="W15" i="6"/>
  <c r="Q15" i="6"/>
  <c r="AL14" i="6"/>
  <c r="AK14" i="6"/>
  <c r="AJ14" i="6"/>
  <c r="AI14" i="6"/>
  <c r="AH14" i="6"/>
  <c r="AG14" i="6"/>
  <c r="AF14" i="6"/>
  <c r="W14" i="6"/>
  <c r="R14" i="6"/>
  <c r="Q14" i="6"/>
  <c r="AL12" i="6"/>
  <c r="AK12" i="6"/>
  <c r="AJ12" i="6"/>
  <c r="AI12" i="6"/>
  <c r="AH12" i="6"/>
  <c r="AG12" i="6"/>
  <c r="AF12" i="6"/>
  <c r="W12" i="6"/>
  <c r="R12" i="6"/>
  <c r="Q12" i="6"/>
  <c r="AL11" i="6"/>
  <c r="AK11" i="6"/>
  <c r="AJ11" i="6"/>
  <c r="AI11" i="6"/>
  <c r="AH11" i="6"/>
  <c r="AG11" i="6"/>
  <c r="AF11" i="6"/>
  <c r="W11" i="6"/>
  <c r="R11" i="6"/>
  <c r="Q11" i="6"/>
  <c r="AL10" i="6"/>
  <c r="AK10" i="6"/>
  <c r="AJ10" i="6"/>
  <c r="AI10" i="6"/>
  <c r="AH10" i="6"/>
  <c r="AG10" i="6"/>
  <c r="AF10" i="6"/>
  <c r="W10" i="6"/>
  <c r="AL9" i="6"/>
  <c r="AK9" i="6"/>
  <c r="AJ9" i="6"/>
  <c r="AI9" i="6"/>
  <c r="AH9" i="6"/>
  <c r="AG9" i="6"/>
  <c r="AF9" i="6"/>
  <c r="W9" i="6"/>
  <c r="R9" i="6"/>
  <c r="Q9" i="6"/>
  <c r="AL6" i="6"/>
  <c r="AK6" i="6"/>
  <c r="AJ6" i="6"/>
  <c r="AI6" i="6"/>
  <c r="AH6" i="6"/>
  <c r="AG6" i="6"/>
  <c r="AF6" i="6"/>
  <c r="W6" i="6"/>
  <c r="R6" i="6"/>
  <c r="Q6" i="6"/>
  <c r="AL5" i="6"/>
  <c r="AK5" i="6"/>
  <c r="AJ5" i="6"/>
  <c r="AI5" i="6"/>
  <c r="AH5" i="6"/>
  <c r="AG5" i="6"/>
  <c r="AF5" i="6"/>
  <c r="W5" i="6"/>
  <c r="R5" i="6"/>
  <c r="Q5" i="6"/>
  <c r="AQ30" i="6" l="1"/>
  <c r="V12" i="6"/>
  <c r="Q10" i="6"/>
  <c r="V5" i="6"/>
  <c r="V14" i="6"/>
  <c r="R15" i="6"/>
  <c r="R10" i="6"/>
  <c r="AN29" i="6" l="1"/>
  <c r="AN16" i="6"/>
  <c r="AN22" i="6"/>
  <c r="AN17" i="6"/>
  <c r="AQ16" i="6" s="1"/>
  <c r="AN27" i="6"/>
  <c r="AQ24" i="6"/>
  <c r="AN20" i="6"/>
  <c r="AN32" i="6"/>
  <c r="AN21" i="6"/>
  <c r="AQ20" i="6" s="1"/>
  <c r="AN30" i="6"/>
  <c r="AN24" i="6"/>
  <c r="AN18" i="6"/>
  <c r="AN26" i="6"/>
  <c r="AQ25" i="6" s="1"/>
  <c r="AN25" i="6"/>
  <c r="AN19" i="6"/>
  <c r="AQ27" i="6" l="1"/>
  <c r="AQ19" i="6"/>
  <c r="AQ21" i="6"/>
  <c r="AQ22" i="6"/>
  <c r="AQ18" i="6"/>
  <c r="AQ17" i="6"/>
  <c r="AQ26" i="6"/>
</calcChain>
</file>

<file path=xl/sharedStrings.xml><?xml version="1.0" encoding="utf-8"?>
<sst xmlns="http://schemas.openxmlformats.org/spreadsheetml/2006/main" count="571" uniqueCount="459">
  <si>
    <t>CENY SKUPU MLEKA</t>
  </si>
  <si>
    <t>Spółdzielnia</t>
  </si>
  <si>
    <t>Cena
w zł.
za jedn..
tłuszczu</t>
  </si>
  <si>
    <t>Cena
w zł.
za jedn..
białka</t>
  </si>
  <si>
    <t>Dopłata
w zł.
za klasę
Extra</t>
  </si>
  <si>
    <t>Średnia cena
wypłacona
za miesiąc
/brutto/</t>
  </si>
  <si>
    <t>Dopłata za wielkość dostawy</t>
  </si>
  <si>
    <t>Dopłata</t>
  </si>
  <si>
    <t>Spółdzielnia Mleczarska "MLEKPOL" w Grajewie
ZPM Mrągowo</t>
  </si>
  <si>
    <t>Spółdzielnia Mleczarska "MLEKOVITA",
Oddział w Lubawie</t>
  </si>
  <si>
    <t>CENY SKUPU ŻYWCA (zł/kg)</t>
  </si>
  <si>
    <t>Wyszczególnienie</t>
  </si>
  <si>
    <t>Ubojnia
"Kąsek"
Kisielice</t>
  </si>
  <si>
    <t>brak skupu</t>
  </si>
  <si>
    <t>ŻYWIEC WOŁOWY</t>
  </si>
  <si>
    <t>poubojowa klasa O:</t>
  </si>
  <si>
    <t>ŻYWIEC
KROWY</t>
  </si>
  <si>
    <t>Targowisko / towar</t>
  </si>
  <si>
    <t>Biskupiec</t>
  </si>
  <si>
    <t>Ełk</t>
  </si>
  <si>
    <t>Giżycko</t>
  </si>
  <si>
    <t>Olecko</t>
  </si>
  <si>
    <t>Orneta</t>
  </si>
  <si>
    <t>Pisz</t>
  </si>
  <si>
    <t>Szczytno</t>
  </si>
  <si>
    <t>koncentraty</t>
  </si>
  <si>
    <t>wyszczególnienie</t>
  </si>
  <si>
    <t>Ekono Milk</t>
  </si>
  <si>
    <t>Kaliber Milk</t>
  </si>
  <si>
    <t>Kaliber Starter</t>
  </si>
  <si>
    <t>Agrocentrum-Kalęczyn 8 Pisz</t>
  </si>
  <si>
    <t>West Milk</t>
  </si>
  <si>
    <t>Produkty SANO</t>
  </si>
  <si>
    <t>Laktoma</t>
  </si>
  <si>
    <t>Mleko Milsan</t>
  </si>
  <si>
    <t>Protamilk Complite</t>
  </si>
  <si>
    <t>Protamino Forte</t>
  </si>
  <si>
    <t>Protamino Matra</t>
  </si>
  <si>
    <t>Protamino Piggi</t>
  </si>
  <si>
    <t xml:space="preserve"> „MAZUR” 
Renata i Marcin Mazur sp.j, 
Kurzętnik</t>
  </si>
  <si>
    <t>Provit L (25kg)</t>
  </si>
  <si>
    <t>Provit P (25 kg)</t>
  </si>
  <si>
    <t>Nazwa środka ochrony roślin</t>
  </si>
  <si>
    <t>UNIROL-NOWAK Sp. J. Ełk</t>
  </si>
  <si>
    <t>opak.</t>
  </si>
  <si>
    <t>zł</t>
  </si>
  <si>
    <t>HERBICYDY</t>
  </si>
  <si>
    <t>1l</t>
  </si>
  <si>
    <t>5l</t>
  </si>
  <si>
    <t xml:space="preserve">Chwastox Extra 300SL </t>
  </si>
  <si>
    <t xml:space="preserve">Chwastox Turbo 340 SL </t>
  </si>
  <si>
    <t xml:space="preserve">Fernando Forte 300EC </t>
  </si>
  <si>
    <t>Glean 75 WG</t>
  </si>
  <si>
    <t>100g</t>
  </si>
  <si>
    <t>20g</t>
  </si>
  <si>
    <t xml:space="preserve">Lentipur FLO 500SC </t>
  </si>
  <si>
    <t>Puma Uniwersal 069 EW</t>
  </si>
  <si>
    <t>FUNGICYDY</t>
  </si>
  <si>
    <t>INSEKTYCYDY</t>
  </si>
  <si>
    <t>40g</t>
  </si>
  <si>
    <t>0,9kg</t>
  </si>
  <si>
    <t>Halwit - Grabinek</t>
  </si>
  <si>
    <t>Granstar Ultra SX 50 SG</t>
  </si>
  <si>
    <t>240g</t>
  </si>
  <si>
    <t>Mustang 306SE</t>
  </si>
  <si>
    <t xml:space="preserve">Artea 330 EC  </t>
  </si>
  <si>
    <t xml:space="preserve">Apacz 50 WG  </t>
  </si>
  <si>
    <t xml:space="preserve">Mospilan 20SP </t>
  </si>
  <si>
    <t>Nazwa</t>
  </si>
  <si>
    <t>"Amiga” sp. z.  o.o
Kętrzyn</t>
  </si>
  <si>
    <t>UNIROL-NOWAK
Sp. J. Ełk</t>
  </si>
  <si>
    <t>Zaopatrzenie Rolnictwa 
i Ogrodnictwa „Agroplon” 
Bartoszyce</t>
  </si>
  <si>
    <t>Centrala Nasienna
Nidzica</t>
  </si>
  <si>
    <t>Halwit
Grabinek</t>
  </si>
  <si>
    <t xml:space="preserve">Zawartość w nawozie czystego składnika </t>
  </si>
  <si>
    <t>N</t>
  </si>
  <si>
    <t>P</t>
  </si>
  <si>
    <t>K</t>
  </si>
  <si>
    <t>Ca</t>
  </si>
  <si>
    <t>Mg</t>
  </si>
  <si>
    <t>S</t>
  </si>
  <si>
    <t>zł / dt</t>
  </si>
  <si>
    <t>zł/dt</t>
  </si>
  <si>
    <t>B</t>
  </si>
  <si>
    <t>Przelicznik</t>
  </si>
  <si>
    <t>Saletrzak</t>
  </si>
  <si>
    <t>Siarczan amonu</t>
  </si>
  <si>
    <t xml:space="preserve">Sól potasowa </t>
  </si>
  <si>
    <t>Siarczan magnezu</t>
  </si>
  <si>
    <t>przelicznik</t>
  </si>
  <si>
    <t>Agrafoska 20:30</t>
  </si>
  <si>
    <t>Amofoska NPK 4:12:12</t>
  </si>
  <si>
    <t>Agrafoska 5:11:20</t>
  </si>
  <si>
    <t>Amofoska NPK 4:12:20</t>
  </si>
  <si>
    <t>Amofosmag NPK 4:15:15</t>
  </si>
  <si>
    <t>Amofosmag NPK 3,5:12:20</t>
  </si>
  <si>
    <t>Lubofoska 4:12:12</t>
  </si>
  <si>
    <t>Amofoska NPK 4:16:18:25</t>
  </si>
  <si>
    <t>Amofoska NPK 5:11:20:2:16:12</t>
  </si>
  <si>
    <t>Kemira 6:20:28</t>
  </si>
  <si>
    <t>Polifoska 6:20:30</t>
  </si>
  <si>
    <t>Kemira 16:8:14</t>
  </si>
  <si>
    <t>Polifoska 8:24:24</t>
  </si>
  <si>
    <t>Kemira 5:10:25</t>
  </si>
  <si>
    <t>Wapno magnezowe</t>
  </si>
  <si>
    <t>Lubofos 12:20</t>
  </si>
  <si>
    <t>Plantawita 6:17:26</t>
  </si>
  <si>
    <t>Polifoska 5:16:24 , 15:15:15*</t>
  </si>
  <si>
    <t>Polifoska J 4:12:10</t>
  </si>
  <si>
    <t>Polimag 5:16:24 + 8 Mg ,5:10:20*</t>
  </si>
  <si>
    <t>Polifoska 4:12:32</t>
  </si>
  <si>
    <t>Polifoska M 5:16:24:4:3</t>
  </si>
  <si>
    <t>Poliwap 3:12:18 min 10 CaO</t>
  </si>
  <si>
    <t>Azofoska 5:10:25:15:15</t>
  </si>
  <si>
    <t>Polifoska max</t>
  </si>
  <si>
    <t>Usługa/firma   (zł/godz)</t>
  </si>
  <si>
    <t>SKR Rybno</t>
  </si>
  <si>
    <t>Orka pług 4-skibowy</t>
  </si>
  <si>
    <t>Roztrząsanie obornika</t>
  </si>
  <si>
    <t>Transport 1-przyczepa</t>
  </si>
  <si>
    <t>Transport 2-przyczepy</t>
  </si>
  <si>
    <t>Siew kukurydzy</t>
  </si>
  <si>
    <t>Kultywator</t>
  </si>
  <si>
    <t xml:space="preserve">Opryskiwanie      </t>
  </si>
  <si>
    <t>Wypożyczenie ciągnika</t>
  </si>
  <si>
    <t>Bronowanie</t>
  </si>
  <si>
    <t xml:space="preserve">Wałowanie </t>
  </si>
  <si>
    <t>Talerzowanie</t>
  </si>
  <si>
    <t>Ładowarka</t>
  </si>
  <si>
    <t>Zestaw niskopodwoziowy</t>
  </si>
  <si>
    <t>0,25l</t>
  </si>
  <si>
    <t>Spółdzielnia Ogrodniczo-Pszczelarska w Giżycku</t>
  </si>
  <si>
    <t>SKR Rudzienice</t>
  </si>
  <si>
    <t>Zbiór kukurydzy na kiszonkę</t>
  </si>
  <si>
    <t>Agroperfekt Kisielice</t>
  </si>
  <si>
    <t xml:space="preserve">Koszenie kombajnem zbożowym </t>
  </si>
  <si>
    <t>Koszenie kukurydzy na ziarno</t>
  </si>
  <si>
    <t>"U Krzyśka" K.Samoraj         Mrągowo</t>
  </si>
  <si>
    <t>AMIGA MRĄGOWO</t>
  </si>
  <si>
    <t>Amofoska NPK 4:16:18</t>
  </si>
  <si>
    <t>Alfa Agri Michalak                       P.A.Michalak Szczytno</t>
  </si>
  <si>
    <t>Banaszewski Edwin
Magazyn Biskupiec</t>
  </si>
  <si>
    <t>„MAZUR” sp.j. 
R. i M. Mazur Kurzętnik</t>
  </si>
  <si>
    <t>Siew zbóż</t>
  </si>
  <si>
    <t>Spycharka</t>
  </si>
  <si>
    <t>Koparka</t>
  </si>
  <si>
    <t>Równarka</t>
  </si>
  <si>
    <t>Agregowanie</t>
  </si>
  <si>
    <t>Rozwożenie wapna z załadunkiem</t>
  </si>
  <si>
    <t>Trans-Pasz – Teresa Bielecka                                Stożne</t>
  </si>
  <si>
    <t>Premiks Starter 2,5%</t>
  </si>
  <si>
    <t>cena (zł/opak.)                          25kg</t>
  </si>
  <si>
    <t>ROL-BART FU-H S.Bartkowski, Lidzbark</t>
  </si>
  <si>
    <t xml:space="preserve">ZRiO Agroplon Bartoszyce                                      </t>
  </si>
  <si>
    <t>ROL-BART    FU-H S.Bartkowski Lidzbark</t>
  </si>
  <si>
    <t>otręby pszenne</t>
  </si>
  <si>
    <t xml:space="preserve">CENY USŁUG ROLNICZYCH                     </t>
  </si>
  <si>
    <t xml:space="preserve">Zakłady Mięsne
MORLINY S.A. na
zlecenie firmy OSI
Poland FOOD WORKS
Sp. z o.o. </t>
  </si>
  <si>
    <t xml:space="preserve">P.U.-H. "CHEMIROL"                       Bartoszyce                                       </t>
  </si>
  <si>
    <t>P.H.U. Ewita D.Karbowski                                    Rybno</t>
  </si>
  <si>
    <t>Agro-Produkt M.Zelma                       Nowe Miasto Lubawskie</t>
  </si>
  <si>
    <t>Meggi 35</t>
  </si>
  <si>
    <t>Profisan</t>
  </si>
  <si>
    <t>BAY WA  Nowa Wieś         
14-400 Pasłęk</t>
  </si>
  <si>
    <t>Funaben Plus 02WS</t>
  </si>
  <si>
    <t>Decis Mega 50 EW</t>
  </si>
  <si>
    <t>Atlantis 12 OD+Actiriob</t>
  </si>
  <si>
    <t>500ml</t>
  </si>
  <si>
    <t>Huzar ACTV 387 OD</t>
  </si>
  <si>
    <t xml:space="preserve">Tayson 464 </t>
  </si>
  <si>
    <t>Nuprid 600FS</t>
  </si>
  <si>
    <t>RSM</t>
  </si>
  <si>
    <t>NPK 8-20-30</t>
  </si>
  <si>
    <t xml:space="preserve">Agrolac Excellent </t>
  </si>
  <si>
    <t>Agrorac 1</t>
  </si>
  <si>
    <t>poubojowa netto:</t>
  </si>
  <si>
    <t>Banaszewski Edwin Magazyn Biskupiec</t>
  </si>
  <si>
    <r>
      <t>ŚREDNIE CENY TARGOWISKOWE</t>
    </r>
    <r>
      <rPr>
        <sz val="11"/>
        <rFont val="Calibri"/>
        <family val="2"/>
        <charset val="238"/>
        <scheme val="minor"/>
      </rPr>
      <t xml:space="preserve"> (w zł)</t>
    </r>
  </si>
  <si>
    <t>wapno granulowane</t>
  </si>
  <si>
    <t>Asahi SL</t>
  </si>
  <si>
    <t xml:space="preserve">Saletrosan </t>
  </si>
  <si>
    <t xml:space="preserve">Chwastox Extra </t>
  </si>
  <si>
    <t>Agrosar</t>
  </si>
  <si>
    <t>90 za 1 przyczepę 13t</t>
  </si>
  <si>
    <t>250(25t/h)</t>
  </si>
  <si>
    <t>120/h</t>
  </si>
  <si>
    <t>850(ha)</t>
  </si>
  <si>
    <t>360(h)</t>
  </si>
  <si>
    <t>300(ha)</t>
  </si>
  <si>
    <t>100(ha)</t>
  </si>
  <si>
    <t>40(ha)</t>
  </si>
  <si>
    <t>80(ha)</t>
  </si>
  <si>
    <t>Chwastox nowy trio 390 SL</t>
  </si>
  <si>
    <t>śruta rzepakowa</t>
  </si>
  <si>
    <t>śruta sojowa</t>
  </si>
  <si>
    <t>Power Starter</t>
  </si>
  <si>
    <t>Power tucznik *25 kg)</t>
  </si>
  <si>
    <t>Provit T (25 kg)</t>
  </si>
  <si>
    <t>0,1+0,05</t>
  </si>
  <si>
    <t>0,1-0,22</t>
  </si>
  <si>
    <t>premia 0,25 dla każd.prod.+0,05 za zbiornik    0,04 za GMO+0,02 za kontr. użytk.</t>
  </si>
  <si>
    <t>Konc.HGC Junior</t>
  </si>
  <si>
    <t>De Heus -Stendera Lubawa Trzoda</t>
  </si>
  <si>
    <t>25kg/38 zł</t>
  </si>
  <si>
    <t>Kaliber Junior</t>
  </si>
  <si>
    <t>Krowimix 18 Basic</t>
  </si>
  <si>
    <t>Brojler 1</t>
  </si>
  <si>
    <t>25kg/46 zł</t>
  </si>
  <si>
    <t>25kg/41 zł</t>
  </si>
  <si>
    <t>25kg/40 zł</t>
  </si>
  <si>
    <t>De Heus-Stendera Lubawa drób</t>
  </si>
  <si>
    <t>De Heus -Stendera Lubawa bydło</t>
  </si>
  <si>
    <t>Spółdzielnia producentów trzody LUB-TUCZ Lubawa</t>
  </si>
  <si>
    <t>Tucznik TV Super</t>
  </si>
  <si>
    <t xml:space="preserve">cena (zł/dt)                          </t>
  </si>
  <si>
    <t>Warchlak W 20%</t>
  </si>
  <si>
    <t>Prosięta PDP 20%</t>
  </si>
  <si>
    <t>Lochy karmiące LK 20%</t>
  </si>
  <si>
    <t>Lochy prośne LP 7,5%</t>
  </si>
  <si>
    <t>NPK 7-20-30</t>
  </si>
  <si>
    <t>Polifoska 5-17-32</t>
  </si>
  <si>
    <t>Tarnogran 12-23</t>
  </si>
  <si>
    <t>Mustang forte 195SE</t>
  </si>
  <si>
    <t>Zakład Uboju Bydła Biskupiec</t>
  </si>
  <si>
    <t>Brak skupu</t>
  </si>
  <si>
    <t>0,9 kg</t>
  </si>
  <si>
    <t>śruta sojowa ( 1 dt)</t>
  </si>
  <si>
    <t>108 h</t>
  </si>
  <si>
    <t xml:space="preserve">WBC kl. E : 6,8-7,1+VAT
</t>
  </si>
  <si>
    <t>Chwastox Turbo 340 SL</t>
  </si>
  <si>
    <t>ŻYWIEC      WIEPRZOWY</t>
  </si>
  <si>
    <t xml:space="preserve">  20kg/142 zł</t>
  </si>
  <si>
    <t xml:space="preserve"> 20kg/130 zł</t>
  </si>
  <si>
    <t>20kg/110 zł</t>
  </si>
  <si>
    <t>25kg/30 zł</t>
  </si>
  <si>
    <t>20kg/64 zł</t>
  </si>
  <si>
    <t>25kg/53 zł</t>
  </si>
  <si>
    <t>25kg/76 zł</t>
  </si>
  <si>
    <t>Prestarter MPU C</t>
  </si>
  <si>
    <t>Konc.HGC Super</t>
  </si>
  <si>
    <t>25kg/63zł</t>
  </si>
  <si>
    <t>25kg/130zł</t>
  </si>
  <si>
    <t>Premiks Grower/Tucznik 2,5%</t>
  </si>
  <si>
    <t>25kg/107zł</t>
  </si>
  <si>
    <t>Prestarter MPU 4% Mammy Perfekt</t>
  </si>
  <si>
    <t xml:space="preserve">Brojler 2 </t>
  </si>
  <si>
    <t>25kg/44 zł</t>
  </si>
  <si>
    <t>Odchów 1</t>
  </si>
  <si>
    <t>Odchów 2</t>
  </si>
  <si>
    <t xml:space="preserve">Nioska </t>
  </si>
  <si>
    <t>25kg/39zł</t>
  </si>
  <si>
    <t>Drób wodny</t>
  </si>
  <si>
    <t>25kg/43 zł</t>
  </si>
  <si>
    <t>Canvil 27</t>
  </si>
  <si>
    <t>130(ha)</t>
  </si>
  <si>
    <t>50(ha)</t>
  </si>
  <si>
    <t>Orka 4 skiby pług obrotowy</t>
  </si>
  <si>
    <t>Siew nasion kukurydzy 6rz. Gesperado 6 rzędów (h/ha</t>
  </si>
  <si>
    <t xml:space="preserve">Wysiew nawozów </t>
  </si>
  <si>
    <t>Agregat 2 kultywatory z wałkiem</t>
  </si>
  <si>
    <t>261-292,5 h</t>
  </si>
  <si>
    <t xml:space="preserve">270/144 </t>
  </si>
  <si>
    <t>Owijanie balotów</t>
  </si>
  <si>
    <t>8,10 zł za szt</t>
  </si>
  <si>
    <t>kombajn Bizon Zo 58 (szarpacz słomy)</t>
  </si>
  <si>
    <t>koszenie kosiarką rotacyjną</t>
  </si>
  <si>
    <t>252 za 1 ha</t>
  </si>
  <si>
    <t>Podsiew traw siew.VERDO</t>
  </si>
  <si>
    <t>Randap/FLEX 480</t>
  </si>
  <si>
    <r>
      <t xml:space="preserve">pszenica </t>
    </r>
    <r>
      <rPr>
        <sz val="9"/>
        <rFont val="Calibri"/>
        <family val="2"/>
        <charset val="238"/>
        <scheme val="minor"/>
      </rPr>
      <t>(dt)</t>
    </r>
  </si>
  <si>
    <r>
      <t xml:space="preserve">jeczmień </t>
    </r>
    <r>
      <rPr>
        <sz val="9"/>
        <rFont val="Calibri"/>
        <family val="2"/>
        <charset val="238"/>
        <scheme val="minor"/>
      </rPr>
      <t>(dt)</t>
    </r>
  </si>
  <si>
    <r>
      <t xml:space="preserve">pszenżyto </t>
    </r>
    <r>
      <rPr>
        <sz val="9"/>
        <rFont val="Calibri"/>
        <family val="2"/>
        <charset val="238"/>
        <scheme val="minor"/>
      </rPr>
      <t>(dt)</t>
    </r>
  </si>
  <si>
    <r>
      <t xml:space="preserve">ziemniaki </t>
    </r>
    <r>
      <rPr>
        <sz val="9"/>
        <rFont val="Calibri"/>
        <family val="2"/>
        <charset val="238"/>
        <scheme val="minor"/>
      </rPr>
      <t>(dt)</t>
    </r>
  </si>
  <si>
    <r>
      <t xml:space="preserve">jaja </t>
    </r>
    <r>
      <rPr>
        <sz val="9"/>
        <rFont val="Calibri"/>
        <family val="2"/>
        <charset val="238"/>
        <scheme val="minor"/>
      </rPr>
      <t>(szt.)</t>
    </r>
  </si>
  <si>
    <t>25 zł/szt</t>
  </si>
  <si>
    <t>20zł/tona</t>
  </si>
  <si>
    <t>Attribut 70 SG</t>
  </si>
  <si>
    <t>120g</t>
  </si>
  <si>
    <t>Gold 450 EC</t>
  </si>
  <si>
    <t>Mustang Forte 195 SE</t>
  </si>
  <si>
    <t>Orius Extra 02WS</t>
  </si>
  <si>
    <t xml:space="preserve"> Agro-Produkt M.Zellma Nowe Miasto Lubawskie</t>
  </si>
  <si>
    <t>Pasza DJ</t>
  </si>
  <si>
    <t xml:space="preserve">Pasza CJ </t>
  </si>
  <si>
    <t>Maister POWER 42,5 OD</t>
  </si>
  <si>
    <t>20L</t>
  </si>
  <si>
    <t xml:space="preserve">Titus 25 WG </t>
  </si>
  <si>
    <t>100 g</t>
  </si>
  <si>
    <t>0,3kg</t>
  </si>
  <si>
    <t>200g</t>
  </si>
  <si>
    <r>
      <t>Superfosfat wzbog. 40% P</t>
    </r>
    <r>
      <rPr>
        <vertAlign val="subscript"/>
        <sz val="9"/>
        <rFont val="Arial Narrow"/>
        <family val="2"/>
        <charset val="238"/>
      </rPr>
      <t>2</t>
    </r>
    <r>
      <rPr>
        <sz val="9"/>
        <rFont val="Arial Narrow"/>
        <family val="2"/>
        <charset val="238"/>
      </rPr>
      <t>O</t>
    </r>
    <r>
      <rPr>
        <vertAlign val="subscript"/>
        <sz val="9"/>
        <rFont val="Arial Narrow"/>
        <family val="2"/>
        <charset val="238"/>
      </rPr>
      <t xml:space="preserve">5 </t>
    </r>
    <r>
      <rPr>
        <sz val="9"/>
        <rFont val="Arial Narrow"/>
        <family val="2"/>
        <charset val="238"/>
      </rPr>
      <t>gran.</t>
    </r>
  </si>
  <si>
    <t>Najem ciągnika</t>
  </si>
  <si>
    <t>Zbiór prasą Z 224 słomy i siana</t>
  </si>
  <si>
    <t>Zbiór balotów turem</t>
  </si>
  <si>
    <t>Odwóz kiszonki 4 t</t>
  </si>
  <si>
    <t>Prasowanie słomy na bele prostopadłościenne</t>
  </si>
  <si>
    <t xml:space="preserve">Zbiór zielonek </t>
  </si>
  <si>
    <t>0,7-1,00</t>
  </si>
  <si>
    <t>Zakład zaopatrzenia rolnictwa ul. Kormoranów 5, 11-700 Mrągowo</t>
  </si>
  <si>
    <t>Mocznik 46%</t>
  </si>
  <si>
    <t xml:space="preserve">Cewino 500 S.C. </t>
  </si>
  <si>
    <t>20l</t>
  </si>
  <si>
    <t>Delemetros 100 S.C.</t>
  </si>
  <si>
    <t>ZAPRAWY i regulatory</t>
  </si>
  <si>
    <t>Targa 10 EC</t>
  </si>
  <si>
    <t>P.H.U. "Biochem" Wiesław Musiał</t>
  </si>
  <si>
    <t>432,00 +45,00</t>
  </si>
  <si>
    <t>126,00 h</t>
  </si>
  <si>
    <t>166,50 h</t>
  </si>
  <si>
    <t>581,40-632,70 h</t>
  </si>
  <si>
    <t>162,00 h</t>
  </si>
  <si>
    <t>189,00 h</t>
  </si>
  <si>
    <t>140,00 h</t>
  </si>
  <si>
    <t>229,50 h</t>
  </si>
  <si>
    <t>292,50 h</t>
  </si>
  <si>
    <t>184,50 h</t>
  </si>
  <si>
    <t>0,05-0,26</t>
  </si>
  <si>
    <t>0,80-1,00</t>
  </si>
  <si>
    <t>0,50-0,80</t>
  </si>
  <si>
    <t>0,70-1,00</t>
  </si>
  <si>
    <t>mieszanki produkcyjne dla krów mlecznych</t>
  </si>
  <si>
    <t>Agro ProRobot 20 bez GMO</t>
  </si>
  <si>
    <t xml:space="preserve">Agro Finezja 22 bez GMO </t>
  </si>
  <si>
    <t xml:space="preserve">korektory </t>
  </si>
  <si>
    <t>mieszanki specjalistyczne</t>
  </si>
  <si>
    <t>Agro Mix 26 bez GMO</t>
  </si>
  <si>
    <t>Agro Mix 28 bez GMO</t>
  </si>
  <si>
    <t>Maximus 38 MH bez GMO</t>
  </si>
  <si>
    <t xml:space="preserve">preparaty mlekozastępcze </t>
  </si>
  <si>
    <t xml:space="preserve">Agrolac Komfort Plus </t>
  </si>
  <si>
    <t xml:space="preserve">premiksy </t>
  </si>
  <si>
    <t>VitAgro Zasuszenie</t>
  </si>
  <si>
    <t xml:space="preserve">    Agrolac Len </t>
  </si>
  <si>
    <t>Agro Cell</t>
  </si>
  <si>
    <t>Agro Bufor Max S.C.</t>
  </si>
  <si>
    <t>Agro Bufor</t>
  </si>
  <si>
    <t>VitAgro Przygotowanie</t>
  </si>
  <si>
    <t>VitAgro Lakto Somat</t>
  </si>
  <si>
    <t>VitAgro Rozród</t>
  </si>
  <si>
    <t>Agro Fat</t>
  </si>
  <si>
    <t>mieszanka dla cieląt</t>
  </si>
  <si>
    <t>Agro Smakuś bez GMO</t>
  </si>
  <si>
    <t>Agro Musli KPP bez GMO</t>
  </si>
  <si>
    <t>Agro Starter bez GMO</t>
  </si>
  <si>
    <t>Agro Kadet bez GMO</t>
  </si>
  <si>
    <t>Agro MH bez GMO</t>
  </si>
  <si>
    <t>BullStar Strong bez GMO</t>
  </si>
  <si>
    <t>BullStar Treściwy bez GMO</t>
  </si>
  <si>
    <t>Agro Extra Energia bez GMO</t>
  </si>
  <si>
    <t>Agro Delicja bez GMO</t>
  </si>
  <si>
    <t>Roundap Ultra 360 SL</t>
  </si>
  <si>
    <t>100-110</t>
  </si>
  <si>
    <t>Maximus 38 MH z GMO</t>
  </si>
  <si>
    <t>Mikor 40 Protect bez GMO</t>
  </si>
  <si>
    <t>Agro TOP 16 bez GMO</t>
  </si>
  <si>
    <t>Agro TOP 18 bez GMO</t>
  </si>
  <si>
    <t>Agro TOP 20 bez GMO</t>
  </si>
  <si>
    <t>Agro TOP 22 bez GMO</t>
  </si>
  <si>
    <t>Agro TOP 24 bez GMO</t>
  </si>
  <si>
    <t>Agro 18 bez GMO</t>
  </si>
  <si>
    <t>Agro 19 bez GMO</t>
  </si>
  <si>
    <t>Agro 20 bez GMO</t>
  </si>
  <si>
    <t>Agro 21 bez GMO</t>
  </si>
  <si>
    <t>Agro 23 bez GMO</t>
  </si>
  <si>
    <t>BullStar Progres bez GMO</t>
  </si>
  <si>
    <t>VitAgro Repro Max</t>
  </si>
  <si>
    <t>VitAgro  SomiFix</t>
  </si>
  <si>
    <t>Vit Agro Smart</t>
  </si>
  <si>
    <t>VitAgro Elita</t>
  </si>
  <si>
    <t>VitAgro TMR</t>
  </si>
  <si>
    <t>Vit Agro Standard</t>
  </si>
  <si>
    <t>VitAgro Gladiator</t>
  </si>
  <si>
    <t>Vit Agro CJ Max</t>
  </si>
  <si>
    <t>VitAgro Silver Efekt</t>
  </si>
  <si>
    <t>VitAgro Silver Somat</t>
  </si>
  <si>
    <t>VitAgro Karot</t>
  </si>
  <si>
    <t>RumBa Active</t>
  </si>
  <si>
    <t>KillAcid</t>
  </si>
  <si>
    <t>Calcium Koncept</t>
  </si>
  <si>
    <t>MYcoKill</t>
  </si>
  <si>
    <t>mieszanki produkcyjne bez GMO dla krów mlecznych</t>
  </si>
  <si>
    <t>poubojowa WBC netto
&gt; 320 kg
R - 10,90</t>
  </si>
  <si>
    <t>Saletra amonowa 34%</t>
  </si>
  <si>
    <t xml:space="preserve">Lubofoska </t>
  </si>
  <si>
    <t>jałówki - śr.  7,9</t>
  </si>
  <si>
    <t>buhajki - śr. 8,8</t>
  </si>
  <si>
    <t>śr. 8,35</t>
  </si>
  <si>
    <t>1L</t>
  </si>
  <si>
    <t>100-120</t>
  </si>
  <si>
    <t>Saletra KAN</t>
  </si>
  <si>
    <t>wapno kredowe</t>
  </si>
  <si>
    <t xml:space="preserve">jałówki pow. 320 kg   R- 13,50
</t>
  </si>
  <si>
    <t>byki pow. 300 kg
R - 13,80</t>
  </si>
  <si>
    <t>Fenoxinn 110 EC</t>
  </si>
  <si>
    <t>Fundamentum 700 WG</t>
  </si>
  <si>
    <t>30g/300g</t>
  </si>
  <si>
    <t>Maister Power 42,5OD</t>
  </si>
  <si>
    <t>Nixon 50SG+Asystent</t>
  </si>
  <si>
    <t>80g+100ml</t>
  </si>
  <si>
    <t>Mustang 306 SE</t>
  </si>
  <si>
    <t>Rimel 25SG+Asystent</t>
  </si>
  <si>
    <t>60g+100ml</t>
  </si>
  <si>
    <t>Ambrossio 500 S.C.</t>
  </si>
  <si>
    <t>Makler 250 SE</t>
  </si>
  <si>
    <t>Hurtownia "Alczes" Lubawa</t>
  </si>
  <si>
    <t>Fusilade Forte 150 EC</t>
  </si>
  <si>
    <t>Chisel 75 WG</t>
  </si>
  <si>
    <t>Tarcza Łan 250 EW</t>
  </si>
  <si>
    <t>60g</t>
  </si>
  <si>
    <t>Chemirol Bartoszyce</t>
  </si>
  <si>
    <t>Galaper 200 EC</t>
  </si>
  <si>
    <t xml:space="preserve">Rosate Clean 360 SL </t>
  </si>
  <si>
    <t>Topsin M 500 S.C.</t>
  </si>
  <si>
    <t>Proteus 110 OD</t>
  </si>
  <si>
    <t>Spodnam 554 DC</t>
  </si>
  <si>
    <t>Kier 450 S.C.</t>
  </si>
  <si>
    <t>(10.02.2021 r.)</t>
  </si>
  <si>
    <t>Piotr Andrzej Michalak, Alfa Agri Michalak, ul. Toruńska 4, 12-100 Szczytno</t>
  </si>
  <si>
    <t xml:space="preserve">                       mieszanki dla opasów i bydła mięsnego</t>
  </si>
  <si>
    <t xml:space="preserve">Krówka </t>
  </si>
  <si>
    <t>Pasze dla bydła                   cena(zł/dt)</t>
  </si>
  <si>
    <t xml:space="preserve">Lactoma </t>
  </si>
  <si>
    <t>Opas</t>
  </si>
  <si>
    <t>Keno</t>
  </si>
  <si>
    <t>Cielak 2</t>
  </si>
  <si>
    <t>Cielak 1</t>
  </si>
  <si>
    <t>Pasze dla trzody                cena(zł/dt)</t>
  </si>
  <si>
    <t>Tucznik koncentrat</t>
  </si>
  <si>
    <t>Pasze dla drobiu                  cena(zł/dt)</t>
  </si>
  <si>
    <t>Brojler 2</t>
  </si>
  <si>
    <t>Kura nioska</t>
  </si>
  <si>
    <t xml:space="preserve">Starter Standard </t>
  </si>
  <si>
    <t>Otręby pszenne</t>
  </si>
  <si>
    <t xml:space="preserve">    Mleko Milsan</t>
  </si>
  <si>
    <t xml:space="preserve">Alfa Agri Michalak P.A. Michalak Szczytno </t>
  </si>
  <si>
    <t>2,4 g</t>
  </si>
  <si>
    <r>
      <t>CENY NAWOZÓW MINERALNYCH</t>
    </r>
    <r>
      <rPr>
        <b/>
        <sz val="10"/>
        <color rgb="FF000000"/>
        <rFont val="Arial Black"/>
        <family val="2"/>
        <charset val="238"/>
      </rPr>
      <t xml:space="preserve">    (10.02.2021 r.)</t>
    </r>
  </si>
  <si>
    <t xml:space="preserve">CENY ŚRODKÓW OCHRONY ROŚLIN    (10.02.2021 r.)                                                                                                                                         </t>
  </si>
  <si>
    <t xml:space="preserve">CENY ŚRODKÓW OCHRONY ROŚLIN     (10.02.2021 r.)                                                                                                                                  </t>
  </si>
  <si>
    <t>Actar 25 WG</t>
  </si>
  <si>
    <t xml:space="preserve">jałówki 6,20-6,70+VAT
</t>
  </si>
  <si>
    <t xml:space="preserve">byki (HF): 6,50-7,10+VAT
</t>
  </si>
  <si>
    <t xml:space="preserve">byki mięsne:7,0-7,50+VAT
</t>
  </si>
  <si>
    <t xml:space="preserve">Żywiec wieprzowy 3,7 - 4,20 zł +VAT                                                     WBC kl.E -5,0 - 5,30 zł+VAT
</t>
  </si>
  <si>
    <t>10.02.2021r.</t>
  </si>
  <si>
    <t>Ultra 8:20:30</t>
  </si>
  <si>
    <t>CENY PASZ (10.02.2021r.)</t>
  </si>
  <si>
    <t>Saletra magnezowa</t>
  </si>
  <si>
    <t>NPK 5-15-30</t>
  </si>
  <si>
    <t>Superfosfat poj. 20% P2O5 gran.</t>
  </si>
  <si>
    <t>60/485</t>
  </si>
  <si>
    <t xml:space="preserve">Roundap  Ultra 360 SL </t>
  </si>
  <si>
    <t>100-160</t>
  </si>
  <si>
    <t>130-190</t>
  </si>
  <si>
    <t>Mikor 34 MH bez GMO</t>
  </si>
  <si>
    <t>Mikor 38  Active bez GMO</t>
  </si>
  <si>
    <t>Agro  Werwa bez GMO</t>
  </si>
  <si>
    <t>Micor 35 Protect bez GMO</t>
  </si>
  <si>
    <r>
      <t xml:space="preserve">Agro </t>
    </r>
    <r>
      <rPr>
        <sz val="8"/>
        <color theme="1"/>
        <rFont val="Arial Narrow"/>
        <family val="2"/>
        <charset val="238"/>
      </rPr>
      <t>Top CJ bez GMO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</si>
</sst>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4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 Black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rgb="FF000000"/>
      <name val="Arial Black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sz val="7.5"/>
      <color theme="1"/>
      <name val="Calibri"/>
      <family val="2"/>
      <charset val="238"/>
      <scheme val="minor"/>
    </font>
    <font>
      <b/>
      <sz val="10"/>
      <color theme="1"/>
      <name val="Arial Black"/>
      <family val="2"/>
      <charset val="238"/>
    </font>
    <font>
      <b/>
      <sz val="10"/>
      <name val="Arial Black"/>
      <family val="2"/>
      <charset val="238"/>
    </font>
    <font>
      <sz val="7"/>
      <color rgb="FF000000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7"/>
      <color rgb="FF000000"/>
      <name val="Arial Narrow"/>
      <family val="2"/>
      <charset val="238"/>
    </font>
    <font>
      <strike/>
      <sz val="7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8"/>
      <color rgb="FF302E2D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000000"/>
      <name val="Arial Black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Arial Black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7.5"/>
      <name val="Arial Narrow"/>
      <family val="2"/>
      <charset val="238"/>
    </font>
    <font>
      <sz val="10"/>
      <name val="Arial Black"/>
      <family val="2"/>
      <charset val="238"/>
    </font>
    <font>
      <b/>
      <sz val="8"/>
      <color theme="1"/>
      <name val="Arial Narrow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7.5"/>
      <name val="Arial Narrow"/>
      <family val="2"/>
      <charset val="238"/>
    </font>
    <font>
      <sz val="7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bscript"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8"/>
      <color rgb="FFFF0000"/>
      <name val="Arial"/>
      <family val="2"/>
      <charset val="238"/>
    </font>
    <font>
      <b/>
      <sz val="7.5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7.5"/>
      <color theme="1"/>
      <name val="Arial Narrow"/>
      <family val="2"/>
      <charset val="238"/>
    </font>
    <font>
      <b/>
      <sz val="7.5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4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9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4" fontId="4" fillId="0" borderId="0" xfId="0" applyNumberFormat="1" applyFont="1" applyAlignment="1">
      <alignment horizontal="right" indent="1"/>
    </xf>
    <xf numFmtId="10" fontId="13" fillId="12" borderId="27" xfId="0" applyNumberFormat="1" applyFont="1" applyFill="1" applyBorder="1" applyAlignment="1">
      <alignment horizontal="center" vertical="center"/>
    </xf>
    <xf numFmtId="10" fontId="14" fillId="12" borderId="27" xfId="0" applyNumberFormat="1" applyFont="1" applyFill="1" applyBorder="1" applyAlignment="1">
      <alignment horizontal="center" vertical="center"/>
    </xf>
    <xf numFmtId="4" fontId="13" fillId="12" borderId="27" xfId="0" applyNumberFormat="1" applyFont="1" applyFill="1" applyBorder="1" applyAlignment="1">
      <alignment horizontal="center" vertical="center"/>
    </xf>
    <xf numFmtId="10" fontId="13" fillId="13" borderId="27" xfId="0" applyNumberFormat="1" applyFont="1" applyFill="1" applyBorder="1" applyAlignment="1">
      <alignment horizontal="center" vertical="center"/>
    </xf>
    <xf numFmtId="10" fontId="14" fillId="13" borderId="27" xfId="0" applyNumberFormat="1" applyFont="1" applyFill="1" applyBorder="1" applyAlignment="1">
      <alignment horizontal="center" vertical="center"/>
    </xf>
    <xf numFmtId="4" fontId="13" fillId="13" borderId="27" xfId="0" applyNumberFormat="1" applyFont="1" applyFill="1" applyBorder="1" applyAlignment="1">
      <alignment horizontal="center" vertical="center"/>
    </xf>
    <xf numFmtId="10" fontId="13" fillId="11" borderId="27" xfId="0" applyNumberFormat="1" applyFont="1" applyFill="1" applyBorder="1" applyAlignment="1">
      <alignment horizontal="center" vertical="center"/>
    </xf>
    <xf numFmtId="10" fontId="14" fillId="11" borderId="27" xfId="0" applyNumberFormat="1" applyFont="1" applyFill="1" applyBorder="1" applyAlignment="1">
      <alignment horizontal="center" vertical="center"/>
    </xf>
    <xf numFmtId="4" fontId="13" fillId="11" borderId="27" xfId="0" applyNumberFormat="1" applyFont="1" applyFill="1" applyBorder="1" applyAlignment="1">
      <alignment horizontal="center" vertical="center"/>
    </xf>
    <xf numFmtId="10" fontId="13" fillId="15" borderId="27" xfId="0" applyNumberFormat="1" applyFont="1" applyFill="1" applyBorder="1" applyAlignment="1">
      <alignment horizontal="center" vertical="center"/>
    </xf>
    <xf numFmtId="10" fontId="14" fillId="15" borderId="27" xfId="0" applyNumberFormat="1" applyFont="1" applyFill="1" applyBorder="1" applyAlignment="1">
      <alignment horizontal="center" vertical="center"/>
    </xf>
    <xf numFmtId="4" fontId="13" fillId="4" borderId="27" xfId="0" applyNumberFormat="1" applyFont="1" applyFill="1" applyBorder="1" applyAlignment="1">
      <alignment horizontal="center" vertical="center"/>
    </xf>
    <xf numFmtId="0" fontId="4" fillId="16" borderId="31" xfId="1" applyFill="1" applyBorder="1" applyAlignment="1">
      <alignment vertical="center"/>
    </xf>
    <xf numFmtId="0" fontId="4" fillId="0" borderId="0" xfId="1" applyAlignment="1">
      <alignment vertical="center"/>
    </xf>
    <xf numFmtId="0" fontId="4" fillId="0" borderId="0" xfId="1" applyAlignment="1">
      <alignment horizontal="center" vertical="center"/>
    </xf>
    <xf numFmtId="10" fontId="13" fillId="10" borderId="27" xfId="0" applyNumberFormat="1" applyFont="1" applyFill="1" applyBorder="1" applyAlignment="1">
      <alignment horizontal="center" vertical="center"/>
    </xf>
    <xf numFmtId="10" fontId="14" fillId="10" borderId="27" xfId="0" applyNumberFormat="1" applyFont="1" applyFill="1" applyBorder="1" applyAlignment="1">
      <alignment horizontal="center" vertical="center"/>
    </xf>
    <xf numFmtId="4" fontId="13" fillId="10" borderId="27" xfId="0" applyNumberFormat="1" applyFont="1" applyFill="1" applyBorder="1" applyAlignment="1">
      <alignment horizontal="center" vertical="center"/>
    </xf>
    <xf numFmtId="0" fontId="4" fillId="9" borderId="32" xfId="1" applyFill="1" applyBorder="1" applyAlignment="1">
      <alignment vertical="center"/>
    </xf>
    <xf numFmtId="0" fontId="4" fillId="0" borderId="0" xfId="0" applyFont="1"/>
    <xf numFmtId="0" fontId="18" fillId="0" borderId="33" xfId="1" applyFont="1" applyBorder="1" applyAlignment="1">
      <alignment vertical="center" wrapText="1"/>
    </xf>
    <xf numFmtId="0" fontId="4" fillId="0" borderId="32" xfId="1" applyBorder="1" applyAlignment="1">
      <alignment vertical="center"/>
    </xf>
    <xf numFmtId="10" fontId="13" fillId="10" borderId="27" xfId="0" quotePrefix="1" applyNumberFormat="1" applyFont="1" applyFill="1" applyBorder="1" applyAlignment="1">
      <alignment horizontal="center" vertical="center"/>
    </xf>
    <xf numFmtId="0" fontId="18" fillId="9" borderId="33" xfId="1" applyFont="1" applyFill="1" applyBorder="1" applyAlignment="1">
      <alignment vertical="center" wrapText="1"/>
    </xf>
    <xf numFmtId="0" fontId="18" fillId="0" borderId="7" xfId="1" applyFont="1" applyBorder="1" applyAlignment="1">
      <alignment vertical="center" wrapText="1"/>
    </xf>
    <xf numFmtId="0" fontId="4" fillId="0" borderId="35" xfId="1" applyBorder="1" applyAlignment="1">
      <alignment vertical="center"/>
    </xf>
    <xf numFmtId="0" fontId="3" fillId="0" borderId="0" xfId="0" applyFont="1"/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 applyAlignment="1">
      <alignment horizontal="right" indent="1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/>
    <xf numFmtId="0" fontId="12" fillId="0" borderId="0" xfId="0" applyFont="1" applyAlignment="1">
      <alignment vertical="center"/>
    </xf>
    <xf numFmtId="0" fontId="7" fillId="0" borderId="0" xfId="0" applyFont="1"/>
    <xf numFmtId="0" fontId="12" fillId="0" borderId="0" xfId="0" applyFont="1" applyAlignment="1">
      <alignment horizontal="center" vertical="center"/>
    </xf>
    <xf numFmtId="0" fontId="26" fillId="0" borderId="0" xfId="0" applyFont="1" applyAlignment="1">
      <alignment horizontal="right" indent="1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/>
    <xf numFmtId="0" fontId="3" fillId="0" borderId="14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3" fillId="0" borderId="33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28" fillId="13" borderId="32" xfId="0" applyFont="1" applyFill="1" applyBorder="1" applyAlignment="1">
      <alignment horizontal="left" vertical="center" indent="1"/>
    </xf>
    <xf numFmtId="0" fontId="28" fillId="13" borderId="33" xfId="0" applyFont="1" applyFill="1" applyBorder="1" applyAlignment="1">
      <alignment horizontal="center" vertical="center"/>
    </xf>
    <xf numFmtId="4" fontId="28" fillId="13" borderId="34" xfId="0" applyNumberFormat="1" applyFont="1" applyFill="1" applyBorder="1" applyAlignment="1">
      <alignment horizontal="right" vertical="center" indent="1"/>
    </xf>
    <xf numFmtId="4" fontId="28" fillId="13" borderId="34" xfId="0" applyNumberFormat="1" applyFont="1" applyFill="1" applyBorder="1" applyAlignment="1">
      <alignment horizontal="center" vertical="center"/>
    </xf>
    <xf numFmtId="0" fontId="28" fillId="11" borderId="32" xfId="0" applyFont="1" applyFill="1" applyBorder="1" applyAlignment="1">
      <alignment horizontal="left" vertical="center" indent="1"/>
    </xf>
    <xf numFmtId="0" fontId="28" fillId="11" borderId="33" xfId="0" applyFont="1" applyFill="1" applyBorder="1" applyAlignment="1">
      <alignment horizontal="center" vertical="center"/>
    </xf>
    <xf numFmtId="4" fontId="28" fillId="11" borderId="34" xfId="0" applyNumberFormat="1" applyFont="1" applyFill="1" applyBorder="1" applyAlignment="1">
      <alignment horizontal="right" vertical="center" indent="1"/>
    </xf>
    <xf numFmtId="0" fontId="28" fillId="10" borderId="32" xfId="0" applyFont="1" applyFill="1" applyBorder="1" applyAlignment="1">
      <alignment horizontal="left" vertical="center" indent="1"/>
    </xf>
    <xf numFmtId="0" fontId="28" fillId="10" borderId="33" xfId="0" applyFont="1" applyFill="1" applyBorder="1" applyAlignment="1">
      <alignment horizontal="center" vertical="center"/>
    </xf>
    <xf numFmtId="4" fontId="28" fillId="10" borderId="34" xfId="0" applyNumberFormat="1" applyFont="1" applyFill="1" applyBorder="1" applyAlignment="1">
      <alignment horizontal="right" vertical="center" indent="1"/>
    </xf>
    <xf numFmtId="0" fontId="28" fillId="10" borderId="14" xfId="0" applyFont="1" applyFill="1" applyBorder="1" applyAlignment="1">
      <alignment vertical="center"/>
    </xf>
    <xf numFmtId="4" fontId="28" fillId="10" borderId="16" xfId="0" applyNumberFormat="1" applyFont="1" applyFill="1" applyBorder="1" applyAlignment="1">
      <alignment horizontal="right" vertical="center" indent="1"/>
    </xf>
    <xf numFmtId="0" fontId="28" fillId="10" borderId="14" xfId="0" applyFont="1" applyFill="1" applyBorder="1" applyAlignment="1">
      <alignment horizontal="center" vertical="center"/>
    </xf>
    <xf numFmtId="0" fontId="28" fillId="14" borderId="39" xfId="0" applyFont="1" applyFill="1" applyBorder="1" applyAlignment="1">
      <alignment horizontal="left" vertical="center" indent="1"/>
    </xf>
    <xf numFmtId="0" fontId="28" fillId="14" borderId="1" xfId="0" applyFont="1" applyFill="1" applyBorder="1" applyAlignment="1">
      <alignment horizontal="center" vertical="center"/>
    </xf>
    <xf numFmtId="4" fontId="28" fillId="14" borderId="3" xfId="0" applyNumberFormat="1" applyFont="1" applyFill="1" applyBorder="1" applyAlignment="1">
      <alignment horizontal="right" vertical="center" indent="1"/>
    </xf>
    <xf numFmtId="0" fontId="25" fillId="9" borderId="7" xfId="0" applyFont="1" applyFill="1" applyBorder="1" applyAlignment="1">
      <alignment horizontal="center" vertical="center"/>
    </xf>
    <xf numFmtId="0" fontId="25" fillId="9" borderId="9" xfId="0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2" fillId="0" borderId="0" xfId="0" applyFont="1"/>
    <xf numFmtId="0" fontId="31" fillId="9" borderId="8" xfId="0" applyFont="1" applyFill="1" applyBorder="1" applyAlignment="1">
      <alignment horizontal="center" vertical="center"/>
    </xf>
    <xf numFmtId="0" fontId="31" fillId="9" borderId="8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left" vertical="center" wrapText="1" indent="1"/>
    </xf>
    <xf numFmtId="0" fontId="27" fillId="0" borderId="33" xfId="0" applyFont="1" applyBorder="1" applyAlignment="1">
      <alignment horizontal="left" vertical="center" wrapText="1" indent="1"/>
    </xf>
    <xf numFmtId="0" fontId="31" fillId="9" borderId="18" xfId="0" applyFont="1" applyFill="1" applyBorder="1" applyAlignment="1">
      <alignment horizontal="center" vertical="center" wrapText="1"/>
    </xf>
    <xf numFmtId="0" fontId="31" fillId="9" borderId="45" xfId="0" applyFont="1" applyFill="1" applyBorder="1" applyAlignment="1">
      <alignment vertical="center"/>
    </xf>
    <xf numFmtId="0" fontId="28" fillId="13" borderId="63" xfId="0" applyFont="1" applyFill="1" applyBorder="1" applyAlignment="1">
      <alignment horizontal="left" vertical="center" indent="1"/>
    </xf>
    <xf numFmtId="0" fontId="28" fillId="13" borderId="14" xfId="0" applyFont="1" applyFill="1" applyBorder="1" applyAlignment="1">
      <alignment horizontal="center" vertical="center"/>
    </xf>
    <xf numFmtId="4" fontId="28" fillId="13" borderId="16" xfId="0" applyNumberFormat="1" applyFont="1" applyFill="1" applyBorder="1" applyAlignment="1">
      <alignment horizontal="right" vertical="center" indent="1"/>
    </xf>
    <xf numFmtId="4" fontId="28" fillId="13" borderId="16" xfId="0" applyNumberFormat="1" applyFont="1" applyFill="1" applyBorder="1" applyAlignment="1">
      <alignment horizontal="center" vertical="center"/>
    </xf>
    <xf numFmtId="0" fontId="36" fillId="12" borderId="65" xfId="0" applyFont="1" applyFill="1" applyBorder="1" applyAlignment="1">
      <alignment horizontal="center" vertical="center"/>
    </xf>
    <xf numFmtId="4" fontId="36" fillId="12" borderId="66" xfId="0" applyNumberFormat="1" applyFont="1" applyFill="1" applyBorder="1" applyAlignment="1">
      <alignment horizontal="right" vertical="center" indent="1"/>
    </xf>
    <xf numFmtId="0" fontId="29" fillId="12" borderId="6" xfId="0" applyFont="1" applyFill="1" applyBorder="1" applyAlignment="1">
      <alignment horizontal="center" vertical="center"/>
    </xf>
    <xf numFmtId="0" fontId="29" fillId="12" borderId="68" xfId="0" applyFont="1" applyFill="1" applyBorder="1" applyAlignment="1">
      <alignment horizontal="center" vertical="center"/>
    </xf>
    <xf numFmtId="0" fontId="29" fillId="12" borderId="34" xfId="0" applyFont="1" applyFill="1" applyBorder="1" applyAlignment="1">
      <alignment horizontal="center" vertical="center"/>
    </xf>
    <xf numFmtId="0" fontId="29" fillId="12" borderId="29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center" vertical="center"/>
    </xf>
    <xf numFmtId="0" fontId="28" fillId="12" borderId="6" xfId="0" applyFont="1" applyFill="1" applyBorder="1" applyAlignment="1">
      <alignment horizontal="left" vertical="center"/>
    </xf>
    <xf numFmtId="0" fontId="28" fillId="12" borderId="68" xfId="0" applyFont="1" applyFill="1" applyBorder="1" applyAlignment="1">
      <alignment horizontal="center" vertical="center"/>
    </xf>
    <xf numFmtId="0" fontId="28" fillId="12" borderId="29" xfId="0" applyFont="1" applyFill="1" applyBorder="1" applyAlignment="1">
      <alignment horizontal="center" vertical="center"/>
    </xf>
    <xf numFmtId="0" fontId="28" fillId="12" borderId="34" xfId="0" applyFont="1" applyFill="1" applyBorder="1" applyAlignment="1">
      <alignment horizontal="center" vertical="center"/>
    </xf>
    <xf numFmtId="0" fontId="28" fillId="12" borderId="34" xfId="0" applyFont="1" applyFill="1" applyBorder="1" applyAlignment="1">
      <alignment horizontal="left" vertical="center"/>
    </xf>
    <xf numFmtId="0" fontId="28" fillId="11" borderId="14" xfId="0" applyFont="1" applyFill="1" applyBorder="1" applyAlignment="1">
      <alignment horizontal="center" vertical="center"/>
    </xf>
    <xf numFmtId="4" fontId="28" fillId="11" borderId="16" xfId="0" applyNumberFormat="1" applyFont="1" applyFill="1" applyBorder="1" applyAlignment="1">
      <alignment horizontal="right" vertical="center" indent="1"/>
    </xf>
    <xf numFmtId="0" fontId="28" fillId="12" borderId="67" xfId="0" applyFont="1" applyFill="1" applyBorder="1" applyAlignment="1">
      <alignment horizontal="center" vertical="center"/>
    </xf>
    <xf numFmtId="4" fontId="28" fillId="12" borderId="66" xfId="0" applyNumberFormat="1" applyFont="1" applyFill="1" applyBorder="1" applyAlignment="1">
      <alignment horizontal="right" vertical="center" indent="1"/>
    </xf>
    <xf numFmtId="0" fontId="0" fillId="0" borderId="0" xfId="0" applyBorder="1"/>
    <xf numFmtId="0" fontId="28" fillId="13" borderId="4" xfId="0" applyFont="1" applyFill="1" applyBorder="1" applyAlignment="1">
      <alignment horizontal="center" vertical="center"/>
    </xf>
    <xf numFmtId="4" fontId="28" fillId="13" borderId="6" xfId="0" applyNumberFormat="1" applyFont="1" applyFill="1" applyBorder="1" applyAlignment="1">
      <alignment horizontal="right" vertical="center" indent="1"/>
    </xf>
    <xf numFmtId="0" fontId="28" fillId="13" borderId="31" xfId="0" applyFont="1" applyFill="1" applyBorder="1" applyAlignment="1">
      <alignment horizontal="left" vertical="center" indent="1"/>
    </xf>
    <xf numFmtId="4" fontId="28" fillId="13" borderId="6" xfId="0" applyNumberFormat="1" applyFont="1" applyFill="1" applyBorder="1" applyAlignment="1">
      <alignment horizontal="center" vertical="center"/>
    </xf>
    <xf numFmtId="0" fontId="28" fillId="13" borderId="33" xfId="0" applyFont="1" applyFill="1" applyBorder="1" applyAlignment="1">
      <alignment vertical="center"/>
    </xf>
    <xf numFmtId="4" fontId="19" fillId="0" borderId="0" xfId="0" applyNumberFormat="1" applyFont="1"/>
    <xf numFmtId="0" fontId="3" fillId="17" borderId="28" xfId="0" applyFont="1" applyFill="1" applyBorder="1" applyAlignment="1">
      <alignment horizontal="center"/>
    </xf>
    <xf numFmtId="0" fontId="3" fillId="17" borderId="29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8" fillId="12" borderId="65" xfId="0" applyFont="1" applyFill="1" applyBorder="1" applyAlignment="1">
      <alignment horizontal="center" vertical="center"/>
    </xf>
    <xf numFmtId="0" fontId="31" fillId="9" borderId="52" xfId="0" applyFont="1" applyFill="1" applyBorder="1" applyAlignment="1">
      <alignment horizontal="center" vertical="center"/>
    </xf>
    <xf numFmtId="0" fontId="17" fillId="12" borderId="31" xfId="0" applyFont="1" applyFill="1" applyBorder="1" applyAlignment="1">
      <alignment horizontal="left" vertical="center" indent="1"/>
    </xf>
    <xf numFmtId="0" fontId="17" fillId="12" borderId="32" xfId="0" applyFont="1" applyFill="1" applyBorder="1" applyAlignment="1">
      <alignment horizontal="left" vertical="center" indent="1"/>
    </xf>
    <xf numFmtId="0" fontId="17" fillId="13" borderId="39" xfId="0" applyFont="1" applyFill="1" applyBorder="1" applyAlignment="1">
      <alignment horizontal="left" vertical="center" indent="1"/>
    </xf>
    <xf numFmtId="0" fontId="17" fillId="11" borderId="39" xfId="0" applyFont="1" applyFill="1" applyBorder="1" applyAlignment="1">
      <alignment horizontal="left" vertical="center" indent="1"/>
    </xf>
    <xf numFmtId="0" fontId="17" fillId="15" borderId="35" xfId="0" applyFont="1" applyFill="1" applyBorder="1" applyAlignment="1">
      <alignment horizontal="left" vertical="center" indent="1"/>
    </xf>
    <xf numFmtId="0" fontId="17" fillId="10" borderId="32" xfId="0" applyFont="1" applyFill="1" applyBorder="1" applyAlignment="1">
      <alignment horizontal="left" vertical="center" indent="1"/>
    </xf>
    <xf numFmtId="0" fontId="17" fillId="10" borderId="35" xfId="0" applyFont="1" applyFill="1" applyBorder="1" applyAlignment="1">
      <alignment horizontal="left" vertical="center" indent="1"/>
    </xf>
    <xf numFmtId="0" fontId="28" fillId="12" borderId="16" xfId="0" applyFont="1" applyFill="1" applyBorder="1" applyAlignment="1">
      <alignment horizontal="left" vertical="center"/>
    </xf>
    <xf numFmtId="0" fontId="29" fillId="12" borderId="26" xfId="0" applyFont="1" applyFill="1" applyBorder="1" applyAlignment="1">
      <alignment horizontal="center" vertical="center"/>
    </xf>
    <xf numFmtId="0" fontId="29" fillId="12" borderId="16" xfId="0" applyFont="1" applyFill="1" applyBorder="1" applyAlignment="1">
      <alignment horizontal="center" vertical="center"/>
    </xf>
    <xf numFmtId="0" fontId="28" fillId="12" borderId="26" xfId="0" applyFont="1" applyFill="1" applyBorder="1" applyAlignment="1">
      <alignment horizontal="center" vertical="center"/>
    </xf>
    <xf numFmtId="0" fontId="28" fillId="12" borderId="16" xfId="0" applyFont="1" applyFill="1" applyBorder="1" applyAlignment="1">
      <alignment horizontal="center" vertical="center"/>
    </xf>
    <xf numFmtId="2" fontId="28" fillId="12" borderId="16" xfId="0" applyNumberFormat="1" applyFont="1" applyFill="1" applyBorder="1" applyAlignment="1">
      <alignment horizontal="center" vertical="center"/>
    </xf>
    <xf numFmtId="0" fontId="28" fillId="12" borderId="64" xfId="0" applyFont="1" applyFill="1" applyBorder="1" applyAlignment="1">
      <alignment horizontal="left" vertical="center"/>
    </xf>
    <xf numFmtId="0" fontId="28" fillId="12" borderId="34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1" fillId="16" borderId="27" xfId="0" applyFont="1" applyFill="1" applyBorder="1"/>
    <xf numFmtId="2" fontId="21" fillId="16" borderId="27" xfId="0" applyNumberFormat="1" applyFont="1" applyFill="1" applyBorder="1"/>
    <xf numFmtId="0" fontId="17" fillId="10" borderId="7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49" fontId="28" fillId="13" borderId="34" xfId="0" applyNumberFormat="1" applyFont="1" applyFill="1" applyBorder="1" applyAlignment="1">
      <alignment horizontal="right" vertical="center" indent="1"/>
    </xf>
    <xf numFmtId="0" fontId="21" fillId="19" borderId="0" xfId="0" applyFont="1" applyFill="1" applyBorder="1"/>
    <xf numFmtId="2" fontId="21" fillId="19" borderId="0" xfId="0" applyNumberFormat="1" applyFont="1" applyFill="1" applyBorder="1"/>
    <xf numFmtId="0" fontId="0" fillId="19" borderId="0" xfId="0" applyFill="1" applyBorder="1"/>
    <xf numFmtId="4" fontId="4" fillId="12" borderId="68" xfId="0" applyNumberFormat="1" applyFont="1" applyFill="1" applyBorder="1" applyAlignment="1">
      <alignment horizontal="center" vertical="center"/>
    </xf>
    <xf numFmtId="4" fontId="4" fillId="12" borderId="5" xfId="0" applyNumberFormat="1" applyFont="1" applyFill="1" applyBorder="1" applyAlignment="1">
      <alignment horizontal="center" vertical="center"/>
    </xf>
    <xf numFmtId="4" fontId="4" fillId="12" borderId="5" xfId="0" applyNumberFormat="1" applyFont="1" applyFill="1" applyBorder="1" applyAlignment="1">
      <alignment horizontal="center" vertical="center" wrapText="1"/>
    </xf>
    <xf numFmtId="2" fontId="4" fillId="12" borderId="4" xfId="0" applyNumberFormat="1" applyFont="1" applyFill="1" applyBorder="1" applyAlignment="1">
      <alignment horizontal="center" vertical="center"/>
    </xf>
    <xf numFmtId="2" fontId="4" fillId="12" borderId="5" xfId="0" applyNumberFormat="1" applyFont="1" applyFill="1" applyBorder="1" applyAlignment="1">
      <alignment horizontal="center" vertical="center"/>
    </xf>
    <xf numFmtId="2" fontId="4" fillId="12" borderId="40" xfId="0" applyNumberFormat="1" applyFont="1" applyFill="1" applyBorder="1" applyAlignment="1">
      <alignment horizontal="center" vertical="center"/>
    </xf>
    <xf numFmtId="4" fontId="4" fillId="12" borderId="29" xfId="0" applyNumberFormat="1" applyFont="1" applyFill="1" applyBorder="1" applyAlignment="1">
      <alignment horizontal="center" vertical="center"/>
    </xf>
    <xf numFmtId="4" fontId="4" fillId="12" borderId="27" xfId="0" applyNumberFormat="1" applyFont="1" applyFill="1" applyBorder="1" applyAlignment="1">
      <alignment horizontal="center" vertical="center"/>
    </xf>
    <xf numFmtId="4" fontId="4" fillId="12" borderId="27" xfId="0" applyNumberFormat="1" applyFont="1" applyFill="1" applyBorder="1" applyAlignment="1">
      <alignment horizontal="center" vertical="center" wrapText="1"/>
    </xf>
    <xf numFmtId="2" fontId="4" fillId="12" borderId="33" xfId="0" applyNumberFormat="1" applyFont="1" applyFill="1" applyBorder="1" applyAlignment="1">
      <alignment horizontal="center" vertical="center"/>
    </xf>
    <xf numFmtId="2" fontId="4" fillId="12" borderId="27" xfId="0" applyNumberFormat="1" applyFont="1" applyFill="1" applyBorder="1" applyAlignment="1">
      <alignment horizontal="center" vertical="center"/>
    </xf>
    <xf numFmtId="2" fontId="4" fillId="12" borderId="28" xfId="0" applyNumberFormat="1" applyFont="1" applyFill="1" applyBorder="1" applyAlignment="1">
      <alignment horizontal="center" vertical="center"/>
    </xf>
    <xf numFmtId="2" fontId="9" fillId="12" borderId="33" xfId="0" applyNumberFormat="1" applyFont="1" applyFill="1" applyBorder="1" applyAlignment="1">
      <alignment horizontal="center" vertical="center"/>
    </xf>
    <xf numFmtId="2" fontId="9" fillId="12" borderId="27" xfId="0" applyNumberFormat="1" applyFont="1" applyFill="1" applyBorder="1" applyAlignment="1">
      <alignment horizontal="center" vertical="center"/>
    </xf>
    <xf numFmtId="2" fontId="9" fillId="12" borderId="7" xfId="0" applyNumberFormat="1" applyFont="1" applyFill="1" applyBorder="1" applyAlignment="1">
      <alignment horizontal="center" vertical="center"/>
    </xf>
    <xf numFmtId="2" fontId="9" fillId="12" borderId="8" xfId="0" applyNumberFormat="1" applyFont="1" applyFill="1" applyBorder="1" applyAlignment="1">
      <alignment horizontal="center" vertical="center"/>
    </xf>
    <xf numFmtId="2" fontId="4" fillId="12" borderId="18" xfId="0" applyNumberFormat="1" applyFont="1" applyFill="1" applyBorder="1" applyAlignment="1">
      <alignment horizontal="center" vertical="center"/>
    </xf>
    <xf numFmtId="4" fontId="4" fillId="13" borderId="49" xfId="0" applyNumberFormat="1" applyFont="1" applyFill="1" applyBorder="1" applyAlignment="1">
      <alignment horizontal="center" vertical="center"/>
    </xf>
    <xf numFmtId="4" fontId="4" fillId="13" borderId="2" xfId="0" applyNumberFormat="1" applyFont="1" applyFill="1" applyBorder="1" applyAlignment="1">
      <alignment horizontal="center" vertical="center"/>
    </xf>
    <xf numFmtId="4" fontId="4" fillId="13" borderId="2" xfId="0" applyNumberFormat="1" applyFont="1" applyFill="1" applyBorder="1" applyAlignment="1">
      <alignment horizontal="center" vertical="center" wrapText="1"/>
    </xf>
    <xf numFmtId="2" fontId="9" fillId="13" borderId="2" xfId="0" applyNumberFormat="1" applyFont="1" applyFill="1" applyBorder="1" applyAlignment="1">
      <alignment horizontal="center" vertical="center"/>
    </xf>
    <xf numFmtId="4" fontId="4" fillId="11" borderId="49" xfId="0" applyNumberFormat="1" applyFont="1" applyFill="1" applyBorder="1" applyAlignment="1">
      <alignment horizontal="center" vertical="center"/>
    </xf>
    <xf numFmtId="4" fontId="4" fillId="11" borderId="2" xfId="0" applyNumberFormat="1" applyFont="1" applyFill="1" applyBorder="1" applyAlignment="1">
      <alignment horizontal="center" vertical="center"/>
    </xf>
    <xf numFmtId="4" fontId="4" fillId="11" borderId="2" xfId="0" applyNumberFormat="1" applyFont="1" applyFill="1" applyBorder="1" applyAlignment="1">
      <alignment horizontal="center" vertical="center" wrapText="1"/>
    </xf>
    <xf numFmtId="2" fontId="9" fillId="11" borderId="2" xfId="0" applyNumberFormat="1" applyFont="1" applyFill="1" applyBorder="1" applyAlignment="1">
      <alignment horizontal="center" vertical="center"/>
    </xf>
    <xf numFmtId="2" fontId="4" fillId="11" borderId="2" xfId="0" applyNumberFormat="1" applyFont="1" applyFill="1" applyBorder="1" applyAlignment="1">
      <alignment horizontal="center" vertical="center"/>
    </xf>
    <xf numFmtId="4" fontId="4" fillId="15" borderId="52" xfId="0" applyNumberFormat="1" applyFont="1" applyFill="1" applyBorder="1" applyAlignment="1">
      <alignment horizontal="center" vertical="center"/>
    </xf>
    <xf numFmtId="4" fontId="4" fillId="15" borderId="8" xfId="0" applyNumberFormat="1" applyFont="1" applyFill="1" applyBorder="1" applyAlignment="1">
      <alignment horizontal="center" vertical="center"/>
    </xf>
    <xf numFmtId="4" fontId="4" fillId="15" borderId="8" xfId="0" applyNumberFormat="1" applyFont="1" applyFill="1" applyBorder="1" applyAlignment="1">
      <alignment horizontal="center" vertical="center" wrapText="1"/>
    </xf>
    <xf numFmtId="4" fontId="4" fillId="15" borderId="2" xfId="0" applyNumberFormat="1" applyFont="1" applyFill="1" applyBorder="1" applyAlignment="1">
      <alignment horizontal="center" vertical="center" wrapText="1"/>
    </xf>
    <xf numFmtId="2" fontId="9" fillId="15" borderId="2" xfId="0" applyNumberFormat="1" applyFont="1" applyFill="1" applyBorder="1" applyAlignment="1">
      <alignment horizontal="center" vertical="center"/>
    </xf>
    <xf numFmtId="4" fontId="4" fillId="10" borderId="29" xfId="0" applyNumberFormat="1" applyFont="1" applyFill="1" applyBorder="1" applyAlignment="1">
      <alignment horizontal="center" vertical="center"/>
    </xf>
    <xf numFmtId="4" fontId="4" fillId="10" borderId="27" xfId="0" applyNumberFormat="1" applyFont="1" applyFill="1" applyBorder="1" applyAlignment="1">
      <alignment horizontal="center" vertical="center"/>
    </xf>
    <xf numFmtId="4" fontId="4" fillId="10" borderId="27" xfId="0" applyNumberFormat="1" applyFont="1" applyFill="1" applyBorder="1" applyAlignment="1">
      <alignment horizontal="center" vertical="center" wrapText="1"/>
    </xf>
    <xf numFmtId="4" fontId="4" fillId="10" borderId="15" xfId="0" applyNumberFormat="1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33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2" fontId="4" fillId="10" borderId="28" xfId="0" applyNumberFormat="1" applyFont="1" applyFill="1" applyBorder="1" applyAlignment="1">
      <alignment horizontal="center" vertical="center"/>
    </xf>
    <xf numFmtId="4" fontId="4" fillId="10" borderId="21" xfId="0" applyNumberFormat="1" applyFont="1" applyFill="1" applyBorder="1" applyAlignment="1">
      <alignment horizontal="center" vertical="center"/>
    </xf>
    <xf numFmtId="4" fontId="4" fillId="10" borderId="18" xfId="0" applyNumberFormat="1" applyFont="1" applyFill="1" applyBorder="1" applyAlignment="1">
      <alignment horizontal="center" vertical="center"/>
    </xf>
    <xf numFmtId="4" fontId="4" fillId="10" borderId="18" xfId="0" applyNumberFormat="1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4" fontId="4" fillId="10" borderId="52" xfId="0" applyNumberFormat="1" applyFont="1" applyFill="1" applyBorder="1" applyAlignment="1">
      <alignment horizontal="center" vertical="center"/>
    </xf>
    <xf numFmtId="4" fontId="4" fillId="10" borderId="8" xfId="0" applyNumberFormat="1" applyFont="1" applyFill="1" applyBorder="1" applyAlignment="1">
      <alignment horizontal="center" vertical="center"/>
    </xf>
    <xf numFmtId="4" fontId="4" fillId="10" borderId="8" xfId="0" applyNumberFormat="1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/>
    </xf>
    <xf numFmtId="0" fontId="9" fillId="10" borderId="4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vertical="center" wrapText="1"/>
    </xf>
    <xf numFmtId="0" fontId="38" fillId="9" borderId="27" xfId="0" applyFont="1" applyFill="1" applyBorder="1" applyAlignment="1">
      <alignment horizontal="center" vertical="center"/>
    </xf>
    <xf numFmtId="0" fontId="40" fillId="0" borderId="0" xfId="0" applyFont="1"/>
    <xf numFmtId="0" fontId="41" fillId="17" borderId="27" xfId="0" applyFont="1" applyFill="1" applyBorder="1" applyAlignment="1">
      <alignment horizontal="left" vertical="center" indent="1"/>
    </xf>
    <xf numFmtId="2" fontId="21" fillId="17" borderId="27" xfId="0" applyNumberFormat="1" applyFont="1" applyFill="1" applyBorder="1" applyAlignment="1">
      <alignment horizontal="center" vertical="center"/>
    </xf>
    <xf numFmtId="0" fontId="21" fillId="15" borderId="27" xfId="0" applyFont="1" applyFill="1" applyBorder="1" applyAlignment="1">
      <alignment horizontal="left" vertical="center" indent="1"/>
    </xf>
    <xf numFmtId="2" fontId="21" fillId="15" borderId="27" xfId="0" applyNumberFormat="1" applyFont="1" applyFill="1" applyBorder="1" applyAlignment="1">
      <alignment horizontal="center" vertical="center"/>
    </xf>
    <xf numFmtId="0" fontId="21" fillId="15" borderId="18" xfId="0" applyFont="1" applyFill="1" applyBorder="1" applyAlignment="1">
      <alignment horizontal="left" vertical="center" indent="1"/>
    </xf>
    <xf numFmtId="2" fontId="21" fillId="15" borderId="18" xfId="0" applyNumberFormat="1" applyFont="1" applyFill="1" applyBorder="1" applyAlignment="1">
      <alignment horizontal="center" vertical="center"/>
    </xf>
    <xf numFmtId="0" fontId="21" fillId="13" borderId="27" xfId="0" applyFont="1" applyFill="1" applyBorder="1" applyAlignment="1">
      <alignment horizontal="left" vertical="center" indent="1"/>
    </xf>
    <xf numFmtId="2" fontId="21" fillId="13" borderId="27" xfId="0" applyNumberFormat="1" applyFont="1" applyFill="1" applyBorder="1" applyAlignment="1">
      <alignment horizontal="center" vertical="center"/>
    </xf>
    <xf numFmtId="0" fontId="21" fillId="17" borderId="27" xfId="0" applyFont="1" applyFill="1" applyBorder="1" applyAlignment="1">
      <alignment horizontal="left" vertical="center"/>
    </xf>
    <xf numFmtId="2" fontId="21" fillId="17" borderId="29" xfId="0" applyNumberFormat="1" applyFont="1" applyFill="1" applyBorder="1" applyAlignment="1">
      <alignment horizontal="center" vertical="center"/>
    </xf>
    <xf numFmtId="0" fontId="21" fillId="17" borderId="27" xfId="0" applyFont="1" applyFill="1" applyBorder="1" applyAlignment="1">
      <alignment horizontal="left" vertical="center" indent="1"/>
    </xf>
    <xf numFmtId="2" fontId="21" fillId="17" borderId="27" xfId="0" applyNumberFormat="1" applyFont="1" applyFill="1" applyBorder="1" applyAlignment="1">
      <alignment horizontal="center"/>
    </xf>
    <xf numFmtId="0" fontId="21" fillId="13" borderId="27" xfId="0" applyFont="1" applyFill="1" applyBorder="1"/>
    <xf numFmtId="0" fontId="21" fillId="5" borderId="27" xfId="0" applyFont="1" applyFill="1" applyBorder="1" applyAlignment="1">
      <alignment horizontal="left" vertical="center" indent="1"/>
    </xf>
    <xf numFmtId="2" fontId="21" fillId="5" borderId="27" xfId="0" applyNumberFormat="1" applyFont="1" applyFill="1" applyBorder="1" applyAlignment="1">
      <alignment horizontal="right" vertical="center" indent="1"/>
    </xf>
    <xf numFmtId="0" fontId="21" fillId="17" borderId="27" xfId="0" applyFont="1" applyFill="1" applyBorder="1" applyAlignment="1">
      <alignment vertical="center"/>
    </xf>
    <xf numFmtId="0" fontId="21" fillId="17" borderId="27" xfId="0" applyFont="1" applyFill="1" applyBorder="1" applyAlignment="1">
      <alignment horizontal="left" vertical="center" wrapText="1" indent="1"/>
    </xf>
    <xf numFmtId="2" fontId="21" fillId="17" borderId="27" xfId="0" applyNumberFormat="1" applyFont="1" applyFill="1" applyBorder="1" applyAlignment="1">
      <alignment horizontal="center" vertical="center" wrapText="1"/>
    </xf>
    <xf numFmtId="0" fontId="42" fillId="17" borderId="27" xfId="0" applyFont="1" applyFill="1" applyBorder="1" applyAlignment="1">
      <alignment horizontal="left" vertical="center" indent="1"/>
    </xf>
    <xf numFmtId="0" fontId="21" fillId="5" borderId="27" xfId="0" applyFont="1" applyFill="1" applyBorder="1" applyAlignment="1">
      <alignment horizontal="left" vertical="center" wrapText="1" indent="1"/>
    </xf>
    <xf numFmtId="2" fontId="21" fillId="5" borderId="27" xfId="0" applyNumberFormat="1" applyFont="1" applyFill="1" applyBorder="1" applyAlignment="1">
      <alignment horizontal="right" vertical="center" wrapText="1" indent="1"/>
    </xf>
    <xf numFmtId="164" fontId="21" fillId="17" borderId="27" xfId="7" applyFont="1" applyFill="1" applyBorder="1" applyAlignment="1">
      <alignment horizontal="center"/>
    </xf>
    <xf numFmtId="2" fontId="21" fillId="17" borderId="27" xfId="0" applyNumberFormat="1" applyFont="1" applyFill="1" applyBorder="1" applyAlignment="1">
      <alignment horizontal="right" vertical="center" indent="1"/>
    </xf>
    <xf numFmtId="2" fontId="21" fillId="5" borderId="27" xfId="0" applyNumberFormat="1" applyFont="1" applyFill="1" applyBorder="1" applyAlignment="1">
      <alignment horizontal="center" vertical="center"/>
    </xf>
    <xf numFmtId="2" fontId="21" fillId="5" borderId="27" xfId="0" applyNumberFormat="1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left" vertical="center" indent="1"/>
    </xf>
    <xf numFmtId="2" fontId="21" fillId="5" borderId="18" xfId="0" applyNumberFormat="1" applyFont="1" applyFill="1" applyBorder="1" applyAlignment="1">
      <alignment horizontal="center" vertical="center"/>
    </xf>
    <xf numFmtId="0" fontId="21" fillId="18" borderId="27" xfId="0" applyFont="1" applyFill="1" applyBorder="1" applyAlignment="1">
      <alignment horizontal="left" vertical="center" indent="1"/>
    </xf>
    <xf numFmtId="2" fontId="21" fillId="18" borderId="27" xfId="0" applyNumberFormat="1" applyFont="1" applyFill="1" applyBorder="1" applyAlignment="1">
      <alignment horizontal="right" vertical="center" indent="1"/>
    </xf>
    <xf numFmtId="0" fontId="21" fillId="16" borderId="27" xfId="0" applyFont="1" applyFill="1" applyBorder="1" applyAlignment="1">
      <alignment horizontal="left" vertical="center" indent="1"/>
    </xf>
    <xf numFmtId="2" fontId="21" fillId="16" borderId="27" xfId="0" applyNumberFormat="1" applyFont="1" applyFill="1" applyBorder="1" applyAlignment="1">
      <alignment horizontal="right" vertical="center" indent="1"/>
    </xf>
    <xf numFmtId="0" fontId="21" fillId="3" borderId="27" xfId="0" applyFont="1" applyFill="1" applyBorder="1" applyAlignment="1">
      <alignment horizontal="left" vertical="center" indent="1"/>
    </xf>
    <xf numFmtId="2" fontId="21" fillId="3" borderId="27" xfId="0" applyNumberFormat="1" applyFont="1" applyFill="1" applyBorder="1" applyAlignment="1">
      <alignment horizontal="right" vertical="center" indent="1"/>
    </xf>
    <xf numFmtId="0" fontId="21" fillId="3" borderId="18" xfId="0" applyFont="1" applyFill="1" applyBorder="1" applyAlignment="1">
      <alignment horizontal="left" vertical="center" indent="1"/>
    </xf>
    <xf numFmtId="2" fontId="21" fillId="3" borderId="18" xfId="0" applyNumberFormat="1" applyFont="1" applyFill="1" applyBorder="1" applyAlignment="1">
      <alignment horizontal="right" vertical="center" indent="1"/>
    </xf>
    <xf numFmtId="0" fontId="21" fillId="3" borderId="27" xfId="0" applyFont="1" applyFill="1" applyBorder="1" applyAlignment="1">
      <alignment horizontal="left" vertical="center" wrapText="1" indent="1"/>
    </xf>
    <xf numFmtId="0" fontId="0" fillId="0" borderId="0" xfId="0" applyFont="1" applyBorder="1"/>
    <xf numFmtId="0" fontId="41" fillId="19" borderId="0" xfId="0" applyFont="1" applyFill="1" applyBorder="1" applyAlignment="1">
      <alignment horizontal="left" vertical="center" wrapText="1" indent="1"/>
    </xf>
    <xf numFmtId="2" fontId="21" fillId="19" borderId="0" xfId="0" applyNumberFormat="1" applyFont="1" applyFill="1" applyBorder="1" applyAlignment="1">
      <alignment horizontal="right" vertical="center" indent="1"/>
    </xf>
    <xf numFmtId="0" fontId="41" fillId="19" borderId="0" xfId="0" applyFont="1" applyFill="1" applyBorder="1" applyAlignment="1">
      <alignment horizontal="left" vertical="center" indent="1"/>
    </xf>
    <xf numFmtId="0" fontId="44" fillId="9" borderId="7" xfId="0" applyFont="1" applyFill="1" applyBorder="1" applyAlignment="1">
      <alignment vertical="center"/>
    </xf>
    <xf numFmtId="0" fontId="44" fillId="9" borderId="9" xfId="0" applyFont="1" applyFill="1" applyBorder="1" applyAlignment="1">
      <alignment vertical="center"/>
    </xf>
    <xf numFmtId="0" fontId="46" fillId="13" borderId="58" xfId="0" applyFont="1" applyFill="1" applyBorder="1" applyAlignment="1">
      <alignment horizontal="left" vertical="center" indent="1"/>
    </xf>
    <xf numFmtId="0" fontId="46" fillId="13" borderId="27" xfId="0" applyFont="1" applyFill="1" applyBorder="1" applyAlignment="1">
      <alignment horizontal="center" vertical="center"/>
    </xf>
    <xf numFmtId="0" fontId="46" fillId="13" borderId="43" xfId="0" applyFont="1" applyFill="1" applyBorder="1" applyAlignment="1">
      <alignment horizontal="center" vertical="center"/>
    </xf>
    <xf numFmtId="0" fontId="46" fillId="13" borderId="69" xfId="0" applyFont="1" applyFill="1" applyBorder="1" applyAlignment="1">
      <alignment horizontal="left" vertical="center" indent="1"/>
    </xf>
    <xf numFmtId="0" fontId="46" fillId="13" borderId="18" xfId="0" applyFont="1" applyFill="1" applyBorder="1" applyAlignment="1">
      <alignment horizontal="center" vertical="center"/>
    </xf>
    <xf numFmtId="0" fontId="46" fillId="13" borderId="20" xfId="0" applyFont="1" applyFill="1" applyBorder="1" applyAlignment="1">
      <alignment horizontal="center" vertical="center"/>
    </xf>
    <xf numFmtId="0" fontId="46" fillId="12" borderId="31" xfId="0" applyFont="1" applyFill="1" applyBorder="1" applyAlignment="1">
      <alignment horizontal="left" vertical="center" indent="1"/>
    </xf>
    <xf numFmtId="0" fontId="46" fillId="12" borderId="4" xfId="0" applyFont="1" applyFill="1" applyBorder="1" applyAlignment="1">
      <alignment horizontal="center" vertical="center"/>
    </xf>
    <xf numFmtId="4" fontId="46" fillId="12" borderId="40" xfId="0" applyNumberFormat="1" applyFont="1" applyFill="1" applyBorder="1" applyAlignment="1">
      <alignment horizontal="center" vertical="center"/>
    </xf>
    <xf numFmtId="0" fontId="46" fillId="12" borderId="63" xfId="0" applyFont="1" applyFill="1" applyBorder="1" applyAlignment="1">
      <alignment horizontal="left" vertical="center" indent="1"/>
    </xf>
    <xf numFmtId="0" fontId="46" fillId="12" borderId="12" xfId="0" applyFont="1" applyFill="1" applyBorder="1" applyAlignment="1">
      <alignment horizontal="center" vertical="center"/>
    </xf>
    <xf numFmtId="4" fontId="46" fillId="12" borderId="22" xfId="0" applyNumberFormat="1" applyFont="1" applyFill="1" applyBorder="1" applyAlignment="1">
      <alignment horizontal="center" vertical="center"/>
    </xf>
    <xf numFmtId="0" fontId="46" fillId="12" borderId="32" xfId="0" applyFont="1" applyFill="1" applyBorder="1" applyAlignment="1">
      <alignment horizontal="left" vertical="center" indent="1"/>
    </xf>
    <xf numFmtId="0" fontId="46" fillId="12" borderId="7" xfId="0" applyFont="1" applyFill="1" applyBorder="1" applyAlignment="1">
      <alignment horizontal="center" vertical="center"/>
    </xf>
    <xf numFmtId="4" fontId="46" fillId="12" borderId="44" xfId="0" applyNumberFormat="1" applyFont="1" applyFill="1" applyBorder="1" applyAlignment="1">
      <alignment horizontal="center" vertical="center"/>
    </xf>
    <xf numFmtId="0" fontId="46" fillId="11" borderId="57" xfId="0" applyFont="1" applyFill="1" applyBorder="1" applyAlignment="1">
      <alignment horizontal="left" vertical="center" indent="1"/>
    </xf>
    <xf numFmtId="0" fontId="46" fillId="11" borderId="5" xfId="0" applyFont="1" applyFill="1" applyBorder="1" applyAlignment="1">
      <alignment horizontal="center" vertical="center"/>
    </xf>
    <xf numFmtId="4" fontId="46" fillId="11" borderId="5" xfId="0" applyNumberFormat="1" applyFont="1" applyFill="1" applyBorder="1" applyAlignment="1">
      <alignment horizontal="center" vertical="center"/>
    </xf>
    <xf numFmtId="0" fontId="46" fillId="11" borderId="61" xfId="0" applyFont="1" applyFill="1" applyBorder="1" applyAlignment="1">
      <alignment horizontal="left" vertical="center" indent="1"/>
    </xf>
    <xf numFmtId="0" fontId="46" fillId="11" borderId="15" xfId="0" applyFont="1" applyFill="1" applyBorder="1" applyAlignment="1">
      <alignment horizontal="center" vertical="center"/>
    </xf>
    <xf numFmtId="4" fontId="46" fillId="11" borderId="15" xfId="0" applyNumberFormat="1" applyFont="1" applyFill="1" applyBorder="1" applyAlignment="1">
      <alignment horizontal="center" vertical="center"/>
    </xf>
    <xf numFmtId="0" fontId="46" fillId="11" borderId="58" xfId="0" applyFont="1" applyFill="1" applyBorder="1" applyAlignment="1">
      <alignment horizontal="left" vertical="center" indent="1"/>
    </xf>
    <xf numFmtId="0" fontId="46" fillId="11" borderId="27" xfId="0" applyFont="1" applyFill="1" applyBorder="1" applyAlignment="1">
      <alignment horizontal="center" vertical="center"/>
    </xf>
    <xf numFmtId="4" fontId="46" fillId="11" borderId="27" xfId="0" applyNumberFormat="1" applyFont="1" applyFill="1" applyBorder="1" applyAlignment="1">
      <alignment horizontal="center" vertical="center"/>
    </xf>
    <xf numFmtId="0" fontId="46" fillId="11" borderId="62" xfId="0" applyFont="1" applyFill="1" applyBorder="1" applyAlignment="1">
      <alignment horizontal="left" vertical="center" indent="1"/>
    </xf>
    <xf numFmtId="0" fontId="46" fillId="11" borderId="8" xfId="0" applyFont="1" applyFill="1" applyBorder="1" applyAlignment="1">
      <alignment horizontal="center" vertical="center"/>
    </xf>
    <xf numFmtId="4" fontId="46" fillId="11" borderId="8" xfId="0" applyNumberFormat="1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 wrapText="1"/>
    </xf>
    <xf numFmtId="4" fontId="21" fillId="0" borderId="24" xfId="0" applyNumberFormat="1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4" fontId="21" fillId="0" borderId="27" xfId="0" applyNumberFormat="1" applyFont="1" applyBorder="1" applyAlignment="1">
      <alignment horizontal="center" vertical="center" wrapText="1"/>
    </xf>
    <xf numFmtId="2" fontId="21" fillId="0" borderId="27" xfId="0" applyNumberFormat="1" applyFont="1" applyBorder="1" applyAlignment="1">
      <alignment horizontal="center" vertical="center" wrapText="1"/>
    </xf>
    <xf numFmtId="4" fontId="21" fillId="0" borderId="28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" fontId="21" fillId="0" borderId="44" xfId="0" applyNumberFormat="1" applyFont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/>
    </xf>
    <xf numFmtId="0" fontId="4" fillId="7" borderId="43" xfId="0" applyFont="1" applyFill="1" applyBorder="1" applyAlignment="1">
      <alignment horizontal="center" vertical="center"/>
    </xf>
    <xf numFmtId="0" fontId="4" fillId="7" borderId="59" xfId="0" applyFont="1" applyFill="1" applyBorder="1" applyAlignment="1">
      <alignment horizontal="center" vertical="center"/>
    </xf>
    <xf numFmtId="2" fontId="4" fillId="8" borderId="27" xfId="0" applyNumberFormat="1" applyFont="1" applyFill="1" applyBorder="1" applyAlignment="1">
      <alignment horizontal="center" vertical="center"/>
    </xf>
    <xf numFmtId="0" fontId="39" fillId="8" borderId="17" xfId="0" applyFont="1" applyFill="1" applyBorder="1" applyAlignment="1">
      <alignment horizontal="left" vertical="center" indent="1"/>
    </xf>
    <xf numFmtId="0" fontId="39" fillId="8" borderId="18" xfId="0" applyFont="1" applyFill="1" applyBorder="1" applyAlignment="1">
      <alignment horizontal="left" vertical="center" indent="1"/>
    </xf>
    <xf numFmtId="0" fontId="4" fillId="8" borderId="18" xfId="0" applyFont="1" applyFill="1" applyBorder="1" applyAlignment="1">
      <alignment horizontal="center" vertical="center"/>
    </xf>
    <xf numFmtId="0" fontId="4" fillId="8" borderId="18" xfId="0" quotePrefix="1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left" vertical="center" indent="1"/>
    </xf>
    <xf numFmtId="0" fontId="39" fillId="7" borderId="18" xfId="0" applyFont="1" applyFill="1" applyBorder="1" applyAlignment="1">
      <alignment horizontal="left" vertical="center" indent="1"/>
    </xf>
    <xf numFmtId="0" fontId="4" fillId="7" borderId="18" xfId="0" applyFont="1" applyFill="1" applyBorder="1" applyAlignment="1">
      <alignment horizontal="center" vertical="center"/>
    </xf>
    <xf numFmtId="0" fontId="4" fillId="7" borderId="18" xfId="0" quotePrefix="1" applyFont="1" applyFill="1" applyBorder="1" applyAlignment="1">
      <alignment horizontal="center" vertical="center"/>
    </xf>
    <xf numFmtId="2" fontId="4" fillId="8" borderId="28" xfId="0" applyNumberFormat="1" applyFont="1" applyFill="1" applyBorder="1" applyAlignment="1">
      <alignment horizontal="center" vertical="center"/>
    </xf>
    <xf numFmtId="2" fontId="4" fillId="8" borderId="43" xfId="0" applyNumberFormat="1" applyFont="1" applyFill="1" applyBorder="1" applyAlignment="1">
      <alignment horizontal="center" vertical="center"/>
    </xf>
    <xf numFmtId="2" fontId="4" fillId="8" borderId="59" xfId="0" applyNumberFormat="1" applyFont="1" applyFill="1" applyBorder="1" applyAlignment="1">
      <alignment horizontal="center" vertical="center"/>
    </xf>
    <xf numFmtId="0" fontId="39" fillId="8" borderId="27" xfId="0" applyFont="1" applyFill="1" applyBorder="1" applyAlignment="1">
      <alignment horizontal="left" vertical="center" indent="1"/>
    </xf>
    <xf numFmtId="0" fontId="4" fillId="8" borderId="27" xfId="0" quotePrefix="1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/>
    </xf>
    <xf numFmtId="0" fontId="4" fillId="7" borderId="43" xfId="0" applyFont="1" applyFill="1" applyBorder="1" applyAlignment="1">
      <alignment horizontal="center"/>
    </xf>
    <xf numFmtId="0" fontId="4" fillId="7" borderId="59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4" fillId="8" borderId="59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left" vertical="center" indent="1"/>
    </xf>
    <xf numFmtId="0" fontId="39" fillId="7" borderId="11" xfId="0" applyFont="1" applyFill="1" applyBorder="1" applyAlignment="1">
      <alignment horizontal="left" vertical="center" indent="1"/>
    </xf>
    <xf numFmtId="0" fontId="4" fillId="7" borderId="11" xfId="0" quotePrefix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3" fontId="4" fillId="7" borderId="11" xfId="0" applyNumberFormat="1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textRotation="90" wrapText="1"/>
    </xf>
    <xf numFmtId="0" fontId="6" fillId="5" borderId="8" xfId="0" applyFont="1" applyFill="1" applyBorder="1" applyAlignment="1">
      <alignment horizontal="center" vertical="center" textRotation="90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4" fillId="5" borderId="52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56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54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4" fillId="6" borderId="5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textRotation="90"/>
    </xf>
    <xf numFmtId="0" fontId="6" fillId="6" borderId="18" xfId="0" applyFont="1" applyFill="1" applyBorder="1" applyAlignment="1">
      <alignment horizontal="center" vertical="center" textRotation="90"/>
    </xf>
    <xf numFmtId="0" fontId="6" fillId="6" borderId="12" xfId="0" applyFont="1" applyFill="1" applyBorder="1" applyAlignment="1">
      <alignment horizontal="center" vertical="center" textRotation="90"/>
    </xf>
    <xf numFmtId="0" fontId="6" fillId="6" borderId="13" xfId="0" applyFont="1" applyFill="1" applyBorder="1" applyAlignment="1">
      <alignment horizontal="center" vertical="center" textRotation="90"/>
    </xf>
    <xf numFmtId="0" fontId="6" fillId="6" borderId="14" xfId="0" applyFont="1" applyFill="1" applyBorder="1" applyAlignment="1">
      <alignment horizontal="center" vertical="center" textRotation="90"/>
    </xf>
    <xf numFmtId="0" fontId="6" fillId="6" borderId="15" xfId="0" applyFont="1" applyFill="1" applyBorder="1" applyAlignment="1">
      <alignment horizontal="center" vertical="center" textRotation="90"/>
    </xf>
    <xf numFmtId="0" fontId="39" fillId="6" borderId="18" xfId="0" applyFont="1" applyFill="1" applyBorder="1" applyAlignment="1">
      <alignment horizontal="center" vertical="center" wrapText="1"/>
    </xf>
    <xf numFmtId="0" fontId="39" fillId="6" borderId="19" xfId="0" applyFont="1" applyFill="1" applyBorder="1" applyAlignment="1">
      <alignment horizontal="center" vertical="center" wrapText="1"/>
    </xf>
    <xf numFmtId="0" fontId="39" fillId="6" borderId="20" xfId="0" applyFont="1" applyFill="1" applyBorder="1" applyAlignment="1">
      <alignment horizontal="center" vertical="center" wrapText="1"/>
    </xf>
    <xf numFmtId="0" fontId="39" fillId="6" borderId="21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0" fontId="39" fillId="5" borderId="24" xfId="0" applyFont="1" applyFill="1" applyBorder="1" applyAlignment="1">
      <alignment horizontal="center" vertical="center" wrapText="1"/>
    </xf>
    <xf numFmtId="0" fontId="39" fillId="5" borderId="25" xfId="0" applyFont="1" applyFill="1" applyBorder="1" applyAlignment="1">
      <alignment horizontal="center" vertical="center" wrapText="1"/>
    </xf>
    <xf numFmtId="0" fontId="39" fillId="5" borderId="55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5" borderId="53" xfId="0" applyFont="1" applyFill="1" applyBorder="1" applyAlignment="1">
      <alignment horizontal="center" vertical="center" wrapText="1"/>
    </xf>
    <xf numFmtId="4" fontId="9" fillId="4" borderId="8" xfId="0" applyNumberFormat="1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6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 wrapText="1" indent="1"/>
    </xf>
    <xf numFmtId="0" fontId="21" fillId="4" borderId="8" xfId="0" applyFont="1" applyFill="1" applyBorder="1" applyAlignment="1">
      <alignment horizontal="left" vertical="center" wrapText="1" indent="1"/>
    </xf>
    <xf numFmtId="4" fontId="4" fillId="4" borderId="8" xfId="0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textRotation="90" wrapText="1"/>
    </xf>
    <xf numFmtId="0" fontId="6" fillId="5" borderId="11" xfId="0" applyFont="1" applyFill="1" applyBorder="1" applyAlignment="1">
      <alignment horizontal="center" vertical="center" textRotation="90"/>
    </xf>
    <xf numFmtId="0" fontId="6" fillId="5" borderId="12" xfId="0" applyFont="1" applyFill="1" applyBorder="1" applyAlignment="1">
      <alignment horizontal="center" vertical="center" textRotation="90"/>
    </xf>
    <xf numFmtId="0" fontId="6" fillId="5" borderId="13" xfId="0" applyFont="1" applyFill="1" applyBorder="1" applyAlignment="1">
      <alignment horizontal="center" vertical="center" textRotation="90"/>
    </xf>
    <xf numFmtId="0" fontId="6" fillId="5" borderId="14" xfId="0" applyFont="1" applyFill="1" applyBorder="1" applyAlignment="1">
      <alignment horizontal="center" vertical="center" textRotation="90"/>
    </xf>
    <xf numFmtId="0" fontId="6" fillId="5" borderId="15" xfId="0" applyFont="1" applyFill="1" applyBorder="1" applyAlignment="1">
      <alignment horizontal="center" vertical="center" textRotation="90"/>
    </xf>
    <xf numFmtId="0" fontId="4" fillId="5" borderId="11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 wrapText="1"/>
    </xf>
    <xf numFmtId="0" fontId="4" fillId="5" borderId="50" xfId="0" applyFont="1" applyFill="1" applyBorder="1" applyAlignment="1">
      <alignment horizontal="center" wrapText="1"/>
    </xf>
    <xf numFmtId="0" fontId="4" fillId="5" borderId="51" xfId="0" applyFont="1" applyFill="1" applyBorder="1" applyAlignment="1">
      <alignment horizontal="center" wrapText="1"/>
    </xf>
    <xf numFmtId="0" fontId="4" fillId="5" borderId="22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 indent="1"/>
    </xf>
    <xf numFmtId="0" fontId="7" fillId="3" borderId="5" xfId="0" applyFont="1" applyFill="1" applyBorder="1" applyAlignment="1">
      <alignment horizontal="left" vertical="center" wrapText="1" indent="1"/>
    </xf>
    <xf numFmtId="4" fontId="17" fillId="3" borderId="40" xfId="0" applyNumberFormat="1" applyFont="1" applyFill="1" applyBorder="1" applyAlignment="1">
      <alignment horizontal="center" vertical="center" wrapText="1"/>
    </xf>
    <xf numFmtId="4" fontId="17" fillId="3" borderId="41" xfId="0" applyNumberFormat="1" applyFont="1" applyFill="1" applyBorder="1" applyAlignment="1">
      <alignment horizontal="center" vertical="center" wrapText="1"/>
    </xf>
    <xf numFmtId="4" fontId="17" fillId="3" borderId="68" xfId="0" applyNumberFormat="1" applyFont="1" applyFill="1" applyBorder="1" applyAlignment="1">
      <alignment horizontal="center" vertical="center" wrapText="1"/>
    </xf>
    <xf numFmtId="4" fontId="17" fillId="3" borderId="5" xfId="0" quotePrefix="1" applyNumberFormat="1" applyFont="1" applyFill="1" applyBorder="1" applyAlignment="1">
      <alignment horizontal="center" vertical="center" wrapText="1"/>
    </xf>
    <xf numFmtId="4" fontId="17" fillId="3" borderId="5" xfId="0" applyNumberFormat="1" applyFont="1" applyFill="1" applyBorder="1" applyAlignment="1">
      <alignment horizontal="center" vertical="center" wrapText="1"/>
    </xf>
    <xf numFmtId="4" fontId="17" fillId="3" borderId="6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3" fillId="17" borderId="27" xfId="0" applyFont="1" applyFill="1" applyBorder="1" applyAlignment="1">
      <alignment horizontal="left" vertical="center" wrapText="1" indent="1"/>
    </xf>
    <xf numFmtId="0" fontId="3" fillId="16" borderId="27" xfId="0" applyFont="1" applyFill="1" applyBorder="1" applyAlignment="1">
      <alignment horizontal="center" vertical="center" wrapText="1"/>
    </xf>
    <xf numFmtId="0" fontId="3" fillId="16" borderId="28" xfId="0" applyFont="1" applyFill="1" applyBorder="1" applyAlignment="1">
      <alignment horizontal="center"/>
    </xf>
    <xf numFmtId="0" fontId="3" fillId="16" borderId="29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43" fillId="18" borderId="27" xfId="0" applyFont="1" applyFill="1" applyBorder="1" applyAlignment="1">
      <alignment horizontal="left" vertical="center" indent="1"/>
    </xf>
    <xf numFmtId="0" fontId="3" fillId="17" borderId="27" xfId="0" applyFont="1" applyFill="1" applyBorder="1" applyAlignment="1">
      <alignment horizontal="left" vertical="center" inden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left" vertical="center" wrapText="1" indent="1"/>
    </xf>
    <xf numFmtId="0" fontId="3" fillId="5" borderId="29" xfId="0" applyFont="1" applyFill="1" applyBorder="1" applyAlignment="1">
      <alignment horizontal="left" vertical="center" wrapText="1" indent="1"/>
    </xf>
    <xf numFmtId="0" fontId="3" fillId="17" borderId="27" xfId="0" applyFont="1" applyFill="1" applyBorder="1" applyAlignment="1">
      <alignment horizontal="center" vertical="center" wrapText="1"/>
    </xf>
    <xf numFmtId="0" fontId="27" fillId="17" borderId="28" xfId="0" applyFont="1" applyFill="1" applyBorder="1" applyAlignment="1">
      <alignment vertical="center"/>
    </xf>
    <xf numFmtId="0" fontId="27" fillId="17" borderId="29" xfId="0" applyFont="1" applyFill="1" applyBorder="1" applyAlignment="1">
      <alignment vertical="center"/>
    </xf>
    <xf numFmtId="0" fontId="3" fillId="17" borderId="28" xfId="0" applyFont="1" applyFill="1" applyBorder="1" applyAlignment="1">
      <alignment horizontal="center" vertical="center" wrapText="1"/>
    </xf>
    <xf numFmtId="0" fontId="3" fillId="17" borderId="29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left" vertical="center" indent="1"/>
    </xf>
    <xf numFmtId="0" fontId="3" fillId="17" borderId="29" xfId="0" applyFont="1" applyFill="1" applyBorder="1" applyAlignment="1">
      <alignment horizontal="left" vertical="center" indent="1"/>
    </xf>
    <xf numFmtId="0" fontId="3" fillId="17" borderId="28" xfId="0" applyFont="1" applyFill="1" applyBorder="1" applyAlignment="1">
      <alignment horizontal="left" vertical="center" wrapText="1" indent="1"/>
    </xf>
    <xf numFmtId="0" fontId="3" fillId="17" borderId="29" xfId="0" applyFont="1" applyFill="1" applyBorder="1" applyAlignment="1">
      <alignment horizontal="left" vertical="center" wrapText="1" indent="1"/>
    </xf>
    <xf numFmtId="0" fontId="3" fillId="16" borderId="28" xfId="0" applyFont="1" applyFill="1" applyBorder="1" applyAlignment="1">
      <alignment horizontal="center" vertical="center" wrapText="1"/>
    </xf>
    <xf numFmtId="0" fontId="3" fillId="16" borderId="29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15" borderId="28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vertical="center"/>
    </xf>
    <xf numFmtId="0" fontId="3" fillId="15" borderId="27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/>
    </xf>
    <xf numFmtId="0" fontId="3" fillId="13" borderId="15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3" fillId="18" borderId="27" xfId="0" applyFont="1" applyFill="1" applyBorder="1" applyAlignment="1">
      <alignment horizontal="center" vertical="center"/>
    </xf>
    <xf numFmtId="0" fontId="3" fillId="18" borderId="18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left" vertical="center"/>
    </xf>
    <xf numFmtId="4" fontId="46" fillId="11" borderId="44" xfId="0" applyNumberFormat="1" applyFont="1" applyFill="1" applyBorder="1" applyAlignment="1">
      <alignment horizontal="center" vertical="center"/>
    </xf>
    <xf numFmtId="4" fontId="46" fillId="11" borderId="46" xfId="0" applyNumberFormat="1" applyFont="1" applyFill="1" applyBorder="1" applyAlignment="1">
      <alignment horizontal="center" vertical="center"/>
    </xf>
    <xf numFmtId="2" fontId="46" fillId="12" borderId="57" xfId="0" applyNumberFormat="1" applyFont="1" applyFill="1" applyBorder="1" applyAlignment="1">
      <alignment horizontal="center" vertical="center"/>
    </xf>
    <xf numFmtId="2" fontId="46" fillId="12" borderId="42" xfId="0" applyNumberFormat="1" applyFont="1" applyFill="1" applyBorder="1" applyAlignment="1">
      <alignment horizontal="center" vertical="center"/>
    </xf>
    <xf numFmtId="2" fontId="46" fillId="12" borderId="58" xfId="0" applyNumberFormat="1" applyFont="1" applyFill="1" applyBorder="1" applyAlignment="1">
      <alignment horizontal="center" vertical="center"/>
    </xf>
    <xf numFmtId="2" fontId="46" fillId="12" borderId="59" xfId="0" applyNumberFormat="1" applyFont="1" applyFill="1" applyBorder="1" applyAlignment="1">
      <alignment horizontal="center" vertical="center"/>
    </xf>
    <xf numFmtId="2" fontId="46" fillId="12" borderId="62" xfId="0" applyNumberFormat="1" applyFont="1" applyFill="1" applyBorder="1" applyAlignment="1">
      <alignment horizontal="center" vertical="center"/>
    </xf>
    <xf numFmtId="2" fontId="46" fillId="12" borderId="46" xfId="0" applyNumberFormat="1" applyFont="1" applyFill="1" applyBorder="1" applyAlignment="1">
      <alignment horizontal="center" vertical="center"/>
    </xf>
    <xf numFmtId="2" fontId="46" fillId="11" borderId="57" xfId="0" applyNumberFormat="1" applyFont="1" applyFill="1" applyBorder="1" applyAlignment="1">
      <alignment horizontal="center" vertical="center" wrapText="1"/>
    </xf>
    <xf numFmtId="2" fontId="46" fillId="11" borderId="42" xfId="0" applyNumberFormat="1" applyFont="1" applyFill="1" applyBorder="1" applyAlignment="1">
      <alignment horizontal="center" vertical="center" wrapText="1"/>
    </xf>
    <xf numFmtId="2" fontId="46" fillId="11" borderId="58" xfId="0" applyNumberFormat="1" applyFont="1" applyFill="1" applyBorder="1" applyAlignment="1">
      <alignment horizontal="center" vertical="center" wrapText="1"/>
    </xf>
    <xf numFmtId="2" fontId="46" fillId="11" borderId="59" xfId="0" applyNumberFormat="1" applyFont="1" applyFill="1" applyBorder="1" applyAlignment="1">
      <alignment horizontal="center" vertical="center" wrapText="1"/>
    </xf>
    <xf numFmtId="0" fontId="46" fillId="11" borderId="62" xfId="0" applyFont="1" applyFill="1" applyBorder="1" applyAlignment="1">
      <alignment horizontal="center" vertical="center"/>
    </xf>
    <xf numFmtId="0" fontId="46" fillId="11" borderId="46" xfId="0" applyFont="1" applyFill="1" applyBorder="1" applyAlignment="1">
      <alignment horizontal="center" vertical="center"/>
    </xf>
    <xf numFmtId="4" fontId="46" fillId="12" borderId="28" xfId="0" applyNumberFormat="1" applyFont="1" applyFill="1" applyBorder="1" applyAlignment="1">
      <alignment horizontal="center" vertical="center"/>
    </xf>
    <xf numFmtId="4" fontId="46" fillId="12" borderId="59" xfId="0" applyNumberFormat="1" applyFont="1" applyFill="1" applyBorder="1" applyAlignment="1">
      <alignment horizontal="center" vertical="center"/>
    </xf>
    <xf numFmtId="4" fontId="46" fillId="12" borderId="44" xfId="0" applyNumberFormat="1" applyFont="1" applyFill="1" applyBorder="1" applyAlignment="1">
      <alignment horizontal="center" vertical="center"/>
    </xf>
    <xf numFmtId="4" fontId="46" fillId="12" borderId="46" xfId="0" applyNumberFormat="1" applyFont="1" applyFill="1" applyBorder="1" applyAlignment="1">
      <alignment horizontal="center" vertical="center"/>
    </xf>
    <xf numFmtId="4" fontId="46" fillId="11" borderId="40" xfId="0" applyNumberFormat="1" applyFont="1" applyFill="1" applyBorder="1" applyAlignment="1">
      <alignment horizontal="center" vertical="center"/>
    </xf>
    <xf numFmtId="4" fontId="46" fillId="11" borderId="42" xfId="0" applyNumberFormat="1" applyFont="1" applyFill="1" applyBorder="1" applyAlignment="1">
      <alignment horizontal="center" vertical="center"/>
    </xf>
    <xf numFmtId="4" fontId="46" fillId="11" borderId="28" xfId="0" applyNumberFormat="1" applyFont="1" applyFill="1" applyBorder="1" applyAlignment="1">
      <alignment horizontal="center" vertical="center"/>
    </xf>
    <xf numFmtId="4" fontId="46" fillId="11" borderId="59" xfId="0" applyNumberFormat="1" applyFont="1" applyFill="1" applyBorder="1" applyAlignment="1">
      <alignment horizontal="center" vertical="center"/>
    </xf>
    <xf numFmtId="0" fontId="46" fillId="13" borderId="28" xfId="0" applyFont="1" applyFill="1" applyBorder="1" applyAlignment="1">
      <alignment horizontal="center" vertical="center" wrapText="1"/>
    </xf>
    <xf numFmtId="0" fontId="46" fillId="13" borderId="29" xfId="0" applyFont="1" applyFill="1" applyBorder="1" applyAlignment="1">
      <alignment horizontal="center" vertical="center" wrapText="1"/>
    </xf>
    <xf numFmtId="4" fontId="46" fillId="12" borderId="40" xfId="0" applyNumberFormat="1" applyFont="1" applyFill="1" applyBorder="1" applyAlignment="1">
      <alignment horizontal="center" vertical="center"/>
    </xf>
    <xf numFmtId="4" fontId="46" fillId="12" borderId="42" xfId="0" applyNumberFormat="1" applyFont="1" applyFill="1" applyBorder="1" applyAlignment="1">
      <alignment horizontal="center" vertical="center"/>
    </xf>
    <xf numFmtId="2" fontId="46" fillId="13" borderId="28" xfId="0" applyNumberFormat="1" applyFont="1" applyFill="1" applyBorder="1" applyAlignment="1">
      <alignment horizontal="center" vertical="center" wrapText="1"/>
    </xf>
    <xf numFmtId="2" fontId="46" fillId="13" borderId="29" xfId="0" applyNumberFormat="1" applyFont="1" applyFill="1" applyBorder="1" applyAlignment="1">
      <alignment horizontal="center" vertical="center" wrapText="1"/>
    </xf>
    <xf numFmtId="49" fontId="46" fillId="13" borderId="28" xfId="0" applyNumberFormat="1" applyFont="1" applyFill="1" applyBorder="1" applyAlignment="1">
      <alignment horizontal="center" vertical="center" wrapText="1"/>
    </xf>
    <xf numFmtId="49" fontId="46" fillId="13" borderId="29" xfId="0" applyNumberFormat="1" applyFont="1" applyFill="1" applyBorder="1" applyAlignment="1">
      <alignment horizontal="center" vertical="center" wrapText="1"/>
    </xf>
    <xf numFmtId="4" fontId="46" fillId="13" borderId="28" xfId="0" applyNumberFormat="1" applyFont="1" applyFill="1" applyBorder="1" applyAlignment="1">
      <alignment horizontal="center" vertical="center" wrapText="1"/>
    </xf>
    <xf numFmtId="4" fontId="46" fillId="13" borderId="29" xfId="0" applyNumberFormat="1" applyFont="1" applyFill="1" applyBorder="1" applyAlignment="1">
      <alignment horizontal="center" vertical="center" wrapText="1"/>
    </xf>
    <xf numFmtId="0" fontId="46" fillId="13" borderId="2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6" fillId="13" borderId="44" xfId="0" applyFont="1" applyFill="1" applyBorder="1" applyAlignment="1">
      <alignment horizontal="center" vertical="center"/>
    </xf>
    <xf numFmtId="0" fontId="46" fillId="13" borderId="52" xfId="0" applyFont="1" applyFill="1" applyBorder="1" applyAlignment="1">
      <alignment horizontal="center" vertical="center"/>
    </xf>
    <xf numFmtId="2" fontId="46" fillId="13" borderId="44" xfId="0" applyNumberFormat="1" applyFont="1" applyFill="1" applyBorder="1" applyAlignment="1">
      <alignment horizontal="center" vertical="center" wrapText="1"/>
    </xf>
    <xf numFmtId="2" fontId="46" fillId="13" borderId="52" xfId="0" applyNumberFormat="1" applyFont="1" applyFill="1" applyBorder="1" applyAlignment="1">
      <alignment horizontal="center" vertical="center" wrapText="1"/>
    </xf>
    <xf numFmtId="0" fontId="46" fillId="11" borderId="58" xfId="0" applyFont="1" applyFill="1" applyBorder="1" applyAlignment="1">
      <alignment horizontal="center" vertical="center"/>
    </xf>
    <xf numFmtId="0" fontId="46" fillId="11" borderId="59" xfId="0" applyFont="1" applyFill="1" applyBorder="1" applyAlignment="1">
      <alignment horizontal="center" vertical="center"/>
    </xf>
    <xf numFmtId="2" fontId="46" fillId="11" borderId="62" xfId="0" applyNumberFormat="1" applyFont="1" applyFill="1" applyBorder="1" applyAlignment="1">
      <alignment horizontal="center" vertical="center" wrapText="1"/>
    </xf>
    <xf numFmtId="2" fontId="46" fillId="11" borderId="46" xfId="0" applyNumberFormat="1" applyFont="1" applyFill="1" applyBorder="1" applyAlignment="1">
      <alignment horizontal="center" vertical="center" wrapText="1"/>
    </xf>
    <xf numFmtId="0" fontId="46" fillId="11" borderId="58" xfId="0" applyFont="1" applyFill="1" applyBorder="1" applyAlignment="1">
      <alignment horizontal="center" vertical="center" wrapText="1"/>
    </xf>
    <xf numFmtId="0" fontId="46" fillId="11" borderId="59" xfId="0" applyFont="1" applyFill="1" applyBorder="1" applyAlignment="1">
      <alignment horizontal="center" vertical="center" wrapText="1"/>
    </xf>
    <xf numFmtId="0" fontId="46" fillId="13" borderId="59" xfId="0" applyFont="1" applyFill="1" applyBorder="1" applyAlignment="1">
      <alignment horizontal="center" vertical="center" wrapText="1"/>
    </xf>
    <xf numFmtId="0" fontId="46" fillId="13" borderId="19" xfId="0" applyFont="1" applyFill="1" applyBorder="1" applyAlignment="1">
      <alignment horizontal="center" vertical="center" wrapText="1"/>
    </xf>
    <xf numFmtId="0" fontId="46" fillId="13" borderId="56" xfId="0" applyFont="1" applyFill="1" applyBorder="1" applyAlignment="1">
      <alignment horizontal="center" vertical="center" wrapText="1"/>
    </xf>
    <xf numFmtId="0" fontId="46" fillId="11" borderId="57" xfId="0" applyFont="1" applyFill="1" applyBorder="1" applyAlignment="1">
      <alignment horizontal="center" vertical="center"/>
    </xf>
    <xf numFmtId="0" fontId="46" fillId="11" borderId="42" xfId="0" applyFont="1" applyFill="1" applyBorder="1" applyAlignment="1">
      <alignment horizontal="center" vertical="center"/>
    </xf>
    <xf numFmtId="0" fontId="46" fillId="11" borderId="57" xfId="0" applyFont="1" applyFill="1" applyBorder="1" applyAlignment="1">
      <alignment horizontal="center" vertical="center" wrapText="1"/>
    </xf>
    <xf numFmtId="0" fontId="46" fillId="11" borderId="42" xfId="0" applyFont="1" applyFill="1" applyBorder="1" applyAlignment="1">
      <alignment horizontal="center" vertical="center" wrapText="1"/>
    </xf>
    <xf numFmtId="0" fontId="46" fillId="12" borderId="57" xfId="0" applyFont="1" applyFill="1" applyBorder="1" applyAlignment="1">
      <alignment horizontal="center" vertical="center"/>
    </xf>
    <xf numFmtId="0" fontId="46" fillId="12" borderId="42" xfId="0" applyFont="1" applyFill="1" applyBorder="1" applyAlignment="1">
      <alignment horizontal="center" vertical="center"/>
    </xf>
    <xf numFmtId="0" fontId="46" fillId="12" borderId="58" xfId="0" applyFont="1" applyFill="1" applyBorder="1" applyAlignment="1">
      <alignment horizontal="center" vertical="center"/>
    </xf>
    <xf numFmtId="0" fontId="46" fillId="12" borderId="59" xfId="0" applyFont="1" applyFill="1" applyBorder="1" applyAlignment="1">
      <alignment horizontal="center" vertical="center"/>
    </xf>
    <xf numFmtId="0" fontId="46" fillId="12" borderId="62" xfId="0" applyFont="1" applyFill="1" applyBorder="1" applyAlignment="1">
      <alignment horizontal="center" vertical="center"/>
    </xf>
    <xf numFmtId="0" fontId="46" fillId="12" borderId="46" xfId="0" applyFont="1" applyFill="1" applyBorder="1" applyAlignment="1">
      <alignment horizontal="center" vertical="center"/>
    </xf>
    <xf numFmtId="0" fontId="46" fillId="12" borderId="57" xfId="0" applyFont="1" applyFill="1" applyBorder="1" applyAlignment="1">
      <alignment horizontal="center" vertical="center" wrapText="1"/>
    </xf>
    <xf numFmtId="0" fontId="46" fillId="12" borderId="42" xfId="0" applyFont="1" applyFill="1" applyBorder="1" applyAlignment="1">
      <alignment horizontal="center" vertical="center" wrapText="1"/>
    </xf>
    <xf numFmtId="0" fontId="46" fillId="12" borderId="58" xfId="0" applyFont="1" applyFill="1" applyBorder="1" applyAlignment="1">
      <alignment horizontal="center" vertical="center" wrapText="1"/>
    </xf>
    <xf numFmtId="0" fontId="46" fillId="12" borderId="59" xfId="0" applyFont="1" applyFill="1" applyBorder="1" applyAlignment="1">
      <alignment horizontal="center" vertical="center" wrapText="1"/>
    </xf>
    <xf numFmtId="0" fontId="46" fillId="12" borderId="62" xfId="0" applyFont="1" applyFill="1" applyBorder="1" applyAlignment="1">
      <alignment horizontal="center" vertical="center" wrapText="1"/>
    </xf>
    <xf numFmtId="0" fontId="46" fillId="12" borderId="46" xfId="0" applyFont="1" applyFill="1" applyBorder="1" applyAlignment="1">
      <alignment horizontal="center" vertical="center" wrapText="1"/>
    </xf>
    <xf numFmtId="2" fontId="46" fillId="13" borderId="19" xfId="0" applyNumberFormat="1" applyFont="1" applyFill="1" applyBorder="1" applyAlignment="1">
      <alignment horizontal="center" vertical="center" wrapText="1"/>
    </xf>
    <xf numFmtId="2" fontId="46" fillId="13" borderId="21" xfId="0" applyNumberFormat="1" applyFont="1" applyFill="1" applyBorder="1" applyAlignment="1">
      <alignment horizontal="center" vertical="center" wrapText="1"/>
    </xf>
    <xf numFmtId="4" fontId="46" fillId="13" borderId="59" xfId="0" applyNumberFormat="1" applyFont="1" applyFill="1" applyBorder="1" applyAlignment="1">
      <alignment horizontal="center" vertical="center" wrapText="1"/>
    </xf>
    <xf numFmtId="49" fontId="46" fillId="13" borderId="59" xfId="0" applyNumberFormat="1" applyFont="1" applyFill="1" applyBorder="1" applyAlignment="1">
      <alignment horizontal="center" vertical="center" wrapText="1"/>
    </xf>
    <xf numFmtId="2" fontId="46" fillId="13" borderId="59" xfId="0" applyNumberFormat="1" applyFont="1" applyFill="1" applyBorder="1" applyAlignment="1">
      <alignment horizontal="center" vertical="center" wrapText="1"/>
    </xf>
    <xf numFmtId="0" fontId="45" fillId="13" borderId="36" xfId="0" applyFont="1" applyFill="1" applyBorder="1" applyAlignment="1">
      <alignment horizontal="center" vertical="center"/>
    </xf>
    <xf numFmtId="0" fontId="45" fillId="13" borderId="37" xfId="0" applyFont="1" applyFill="1" applyBorder="1" applyAlignment="1">
      <alignment horizontal="center" vertical="center"/>
    </xf>
    <xf numFmtId="0" fontId="45" fillId="13" borderId="0" xfId="0" applyFont="1" applyFill="1" applyBorder="1" applyAlignment="1">
      <alignment horizontal="center" vertical="center"/>
    </xf>
    <xf numFmtId="0" fontId="45" fillId="13" borderId="70" xfId="0" applyFont="1" applyFill="1" applyBorder="1" applyAlignment="1">
      <alignment horizontal="center" vertical="center"/>
    </xf>
    <xf numFmtId="0" fontId="47" fillId="12" borderId="36" xfId="0" applyFont="1" applyFill="1" applyBorder="1" applyAlignment="1">
      <alignment horizontal="center" vertical="center"/>
    </xf>
    <xf numFmtId="0" fontId="47" fillId="12" borderId="37" xfId="0" applyFont="1" applyFill="1" applyBorder="1" applyAlignment="1">
      <alignment horizontal="center" vertical="center"/>
    </xf>
    <xf numFmtId="0" fontId="47" fillId="11" borderId="36" xfId="0" applyFont="1" applyFill="1" applyBorder="1" applyAlignment="1">
      <alignment horizontal="center" vertical="center"/>
    </xf>
    <xf numFmtId="0" fontId="47" fillId="11" borderId="50" xfId="0" applyFont="1" applyFill="1" applyBorder="1" applyAlignment="1">
      <alignment horizontal="center" vertical="center"/>
    </xf>
    <xf numFmtId="0" fontId="47" fillId="11" borderId="0" xfId="0" applyFont="1" applyFill="1" applyBorder="1" applyAlignment="1">
      <alignment horizontal="center" vertical="center"/>
    </xf>
    <xf numFmtId="0" fontId="47" fillId="11" borderId="37" xfId="0" applyFont="1" applyFill="1" applyBorder="1" applyAlignment="1">
      <alignment horizontal="center" vertical="center"/>
    </xf>
    <xf numFmtId="0" fontId="37" fillId="9" borderId="4" xfId="0" applyFont="1" applyFill="1" applyBorder="1" applyAlignment="1">
      <alignment horizontal="center" vertical="center" wrapText="1"/>
    </xf>
    <xf numFmtId="0" fontId="37" fillId="9" borderId="5" xfId="0" applyFont="1" applyFill="1" applyBorder="1" applyAlignment="1">
      <alignment horizontal="center" vertical="center" wrapText="1"/>
    </xf>
    <xf numFmtId="0" fontId="37" fillId="9" borderId="6" xfId="0" applyFont="1" applyFill="1" applyBorder="1" applyAlignment="1">
      <alignment horizontal="center" vertical="center" wrapText="1"/>
    </xf>
    <xf numFmtId="0" fontId="37" fillId="9" borderId="33" xfId="0" applyFont="1" applyFill="1" applyBorder="1" applyAlignment="1">
      <alignment horizontal="center" vertical="center" wrapText="1"/>
    </xf>
    <xf numFmtId="0" fontId="37" fillId="9" borderId="27" xfId="0" applyFont="1" applyFill="1" applyBorder="1" applyAlignment="1">
      <alignment horizontal="center" vertical="center" wrapText="1"/>
    </xf>
    <xf numFmtId="0" fontId="37" fillId="9" borderId="34" xfId="0" applyFont="1" applyFill="1" applyBorder="1" applyAlignment="1">
      <alignment horizontal="center" vertical="center" wrapText="1"/>
    </xf>
    <xf numFmtId="0" fontId="44" fillId="9" borderId="7" xfId="0" applyFont="1" applyFill="1" applyBorder="1" applyAlignment="1">
      <alignment horizontal="center" vertical="center"/>
    </xf>
    <xf numFmtId="0" fontId="44" fillId="9" borderId="8" xfId="0" applyFont="1" applyFill="1" applyBorder="1" applyAlignment="1">
      <alignment horizontal="center" vertical="center"/>
    </xf>
    <xf numFmtId="0" fontId="44" fillId="9" borderId="8" xfId="0" applyFont="1" applyFill="1" applyBorder="1" applyAlignment="1">
      <alignment horizontal="center" vertical="center" wrapText="1"/>
    </xf>
    <xf numFmtId="0" fontId="44" fillId="9" borderId="9" xfId="0" applyFont="1" applyFill="1" applyBorder="1" applyAlignment="1">
      <alignment horizontal="center" vertical="center" wrapText="1"/>
    </xf>
    <xf numFmtId="0" fontId="30" fillId="9" borderId="31" xfId="0" applyFont="1" applyFill="1" applyBorder="1" applyAlignment="1">
      <alignment horizontal="center" vertical="center" wrapText="1"/>
    </xf>
    <xf numFmtId="0" fontId="30" fillId="9" borderId="32" xfId="0" applyFont="1" applyFill="1" applyBorder="1" applyAlignment="1">
      <alignment horizontal="center" vertical="center" wrapText="1"/>
    </xf>
    <xf numFmtId="0" fontId="30" fillId="9" borderId="35" xfId="0" applyFont="1" applyFill="1" applyBorder="1" applyAlignment="1">
      <alignment horizontal="center" vertical="center" wrapText="1"/>
    </xf>
    <xf numFmtId="0" fontId="29" fillId="13" borderId="36" xfId="0" applyFont="1" applyFill="1" applyBorder="1" applyAlignment="1">
      <alignment horizontal="center" vertical="center"/>
    </xf>
    <xf numFmtId="0" fontId="29" fillId="13" borderId="37" xfId="0" applyFont="1" applyFill="1" applyBorder="1" applyAlignment="1">
      <alignment horizontal="center" vertical="center"/>
    </xf>
    <xf numFmtId="0" fontId="29" fillId="12" borderId="60" xfId="0" applyFont="1" applyFill="1" applyBorder="1" applyAlignment="1">
      <alignment horizontal="center" vertical="center"/>
    </xf>
    <xf numFmtId="0" fontId="29" fillId="12" borderId="50" xfId="0" applyFont="1" applyFill="1" applyBorder="1" applyAlignment="1">
      <alignment horizontal="center" vertical="center"/>
    </xf>
    <xf numFmtId="0" fontId="29" fillId="11" borderId="36" xfId="0" applyFont="1" applyFill="1" applyBorder="1" applyAlignment="1">
      <alignment horizontal="center" vertical="center"/>
    </xf>
    <xf numFmtId="0" fontId="29" fillId="11" borderId="37" xfId="0" applyFont="1" applyFill="1" applyBorder="1" applyAlignment="1">
      <alignment horizontal="center" vertical="center"/>
    </xf>
    <xf numFmtId="0" fontId="29" fillId="10" borderId="36" xfId="0" applyFont="1" applyFill="1" applyBorder="1" applyAlignment="1">
      <alignment horizontal="center" vertical="center"/>
    </xf>
    <xf numFmtId="0" fontId="29" fillId="10" borderId="37" xfId="0" applyFont="1" applyFill="1" applyBorder="1" applyAlignment="1">
      <alignment horizontal="center" vertical="center"/>
    </xf>
    <xf numFmtId="0" fontId="37" fillId="9" borderId="57" xfId="0" applyFont="1" applyFill="1" applyBorder="1" applyAlignment="1">
      <alignment horizontal="center" vertical="center" wrapText="1"/>
    </xf>
    <xf numFmtId="0" fontId="37" fillId="9" borderId="58" xfId="0" applyFont="1" applyFill="1" applyBorder="1" applyAlignment="1">
      <alignment horizontal="center" vertical="center" wrapText="1"/>
    </xf>
    <xf numFmtId="0" fontId="37" fillId="9" borderId="69" xfId="0" applyFont="1" applyFill="1" applyBorder="1" applyAlignment="1">
      <alignment horizontal="center" vertical="center" wrapText="1"/>
    </xf>
    <xf numFmtId="0" fontId="44" fillId="9" borderId="9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 textRotation="90" wrapText="1"/>
    </xf>
    <xf numFmtId="0" fontId="15" fillId="9" borderId="0" xfId="0" applyFont="1" applyFill="1" applyAlignment="1">
      <alignment horizontal="center" vertical="center" textRotation="90" wrapText="1"/>
    </xf>
    <xf numFmtId="0" fontId="27" fillId="9" borderId="11" xfId="0" applyFont="1" applyFill="1" applyBorder="1" applyAlignment="1">
      <alignment horizontal="center" vertical="center" textRotation="90" wrapText="1"/>
    </xf>
    <xf numFmtId="0" fontId="27" fillId="9" borderId="15" xfId="0" applyFont="1" applyFill="1" applyBorder="1" applyAlignment="1">
      <alignment horizontal="center" vertical="center" textRotation="90" wrapText="1"/>
    </xf>
    <xf numFmtId="0" fontId="37" fillId="9" borderId="11" xfId="0" applyFont="1" applyFill="1" applyBorder="1" applyAlignment="1">
      <alignment horizontal="center" vertical="center" textRotation="90" wrapText="1"/>
    </xf>
    <xf numFmtId="0" fontId="37" fillId="9" borderId="15" xfId="0" applyFont="1" applyFill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9" borderId="5" xfId="0" applyFont="1" applyFill="1" applyBorder="1" applyAlignment="1">
      <alignment horizontal="center" vertical="center" textRotation="90" wrapText="1"/>
    </xf>
    <xf numFmtId="0" fontId="27" fillId="9" borderId="27" xfId="0" applyFont="1" applyFill="1" applyBorder="1" applyAlignment="1">
      <alignment horizontal="center" vertical="center" textRotation="90" wrapText="1"/>
    </xf>
    <xf numFmtId="0" fontId="35" fillId="9" borderId="31" xfId="0" applyFont="1" applyFill="1" applyBorder="1" applyAlignment="1">
      <alignment horizontal="center" vertical="center" wrapText="1"/>
    </xf>
    <xf numFmtId="0" fontId="35" fillId="9" borderId="32" xfId="0" applyFont="1" applyFill="1" applyBorder="1" applyAlignment="1">
      <alignment horizontal="center" vertical="center" wrapText="1"/>
    </xf>
    <xf numFmtId="0" fontId="35" fillId="9" borderId="35" xfId="0" applyFont="1" applyFill="1" applyBorder="1" applyAlignment="1">
      <alignment horizontal="center" vertical="center" wrapText="1"/>
    </xf>
    <xf numFmtId="0" fontId="27" fillId="9" borderId="51" xfId="0" applyFont="1" applyFill="1" applyBorder="1" applyAlignment="1">
      <alignment horizontal="center" vertical="center" textRotation="90" wrapText="1"/>
    </xf>
    <xf numFmtId="0" fontId="27" fillId="9" borderId="26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vertical="center" indent="1"/>
    </xf>
    <xf numFmtId="0" fontId="21" fillId="16" borderId="27" xfId="0" applyFont="1" applyFill="1" applyBorder="1" applyAlignment="1">
      <alignment horizontal="left" vertical="center"/>
    </xf>
    <xf numFmtId="2" fontId="21" fillId="16" borderId="27" xfId="0" applyNumberFormat="1" applyFont="1" applyFill="1" applyBorder="1" applyAlignment="1">
      <alignment horizontal="center" vertical="center"/>
    </xf>
  </cellXfs>
  <cellStyles count="8">
    <cellStyle name="Dziesiętny" xfId="7" builtinId="3"/>
    <cellStyle name="Dziesiętny 2" xfId="2" xr:uid="{00000000-0005-0000-0000-000001000000}"/>
    <cellStyle name="Dziesiętny 2 2" xfId="4" xr:uid="{00000000-0005-0000-0000-000002000000}"/>
    <cellStyle name="Dziesiętny 3" xfId="3" xr:uid="{00000000-0005-0000-0000-000003000000}"/>
    <cellStyle name="Dziesiętny 4" xfId="5" xr:uid="{00000000-0005-0000-0000-000004000000}"/>
    <cellStyle name="Dziesiętny 5" xfId="6" xr:uid="{00000000-0005-0000-0000-000005000000}"/>
    <cellStyle name="Normalny" xfId="0" builtinId="0"/>
    <cellStyle name="Normalny 5" xfId="1" xr:uid="{00000000-0005-0000-0000-000007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alignment horizontal="left" vertical="center" textRotation="0" wrapText="1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charset val="238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FF99"/>
      <color rgb="FFFFFFCC"/>
      <color rgb="FFFFCCCC"/>
      <color rgb="FFFFC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E38" totalsRowShown="0" headerRowDxfId="9" dataDxfId="7" headerRowBorderDxfId="8" tableBorderDxfId="6" totalsRowBorderDxfId="5">
  <tableColumns count="5">
    <tableColumn id="1" xr3:uid="{00000000-0010-0000-0000-000001000000}" name="Usługa/firma   (zł/godz)" dataDxfId="4"/>
    <tableColumn id="4" xr3:uid="{00000000-0010-0000-0000-000004000000}" name="SKR Rybno" dataDxfId="3"/>
    <tableColumn id="5" xr3:uid="{00000000-0010-0000-0000-000005000000}" name="SKR Rudzienice" dataDxfId="2"/>
    <tableColumn id="6" xr3:uid="{00000000-0010-0000-0000-000006000000}" name="Agroperfekt Kisielice" dataDxfId="1"/>
    <tableColumn id="7" xr3:uid="{00000000-0010-0000-0000-000007000000}" name="ROL-BART    FU-H S.Bartkowski Lidzbark" dataDxfId="0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6"/>
  <sheetViews>
    <sheetView topLeftCell="A18" zoomScaleNormal="100" workbookViewId="0">
      <selection activeCell="BK25" sqref="BK25:BK26"/>
    </sheetView>
  </sheetViews>
  <sheetFormatPr defaultColWidth="34.33203125" defaultRowHeight="13.8" x14ac:dyDescent="0.3"/>
  <cols>
    <col min="1" max="2" width="2" style="42" customWidth="1"/>
    <col min="3" max="3" width="7.109375" style="42" customWidth="1"/>
    <col min="4" max="9" width="2" style="42" customWidth="1"/>
    <col min="10" max="10" width="1.88671875" style="42" customWidth="1"/>
    <col min="11" max="11" width="2.6640625" style="42" hidden="1" customWidth="1"/>
    <col min="12" max="12" width="0.5546875" style="42" hidden="1" customWidth="1"/>
    <col min="13" max="15" width="2" style="42" customWidth="1"/>
    <col min="16" max="16" width="0.33203125" style="42" customWidth="1"/>
    <col min="17" max="17" width="1.44140625" style="42" hidden="1" customWidth="1"/>
    <col min="18" max="18" width="5.109375" style="42" customWidth="1"/>
    <col min="19" max="104" width="2" style="42" customWidth="1"/>
    <col min="105" max="16384" width="34.33203125" style="42"/>
  </cols>
  <sheetData>
    <row r="1" spans="1:49" ht="16.8" thickBot="1" x14ac:dyDescent="0.45">
      <c r="A1" s="41" t="s">
        <v>0</v>
      </c>
      <c r="AV1" s="43" t="s">
        <v>416</v>
      </c>
    </row>
    <row r="2" spans="1:49" s="44" customFormat="1" ht="68.25" customHeight="1" thickBot="1" x14ac:dyDescent="0.35">
      <c r="A2" s="403" t="s">
        <v>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393" t="s">
        <v>2</v>
      </c>
      <c r="T2" s="404"/>
      <c r="U2" s="404"/>
      <c r="V2" s="404"/>
      <c r="W2" s="393" t="s">
        <v>3</v>
      </c>
      <c r="X2" s="404"/>
      <c r="Y2" s="404"/>
      <c r="Z2" s="404"/>
      <c r="AA2" s="393" t="s">
        <v>4</v>
      </c>
      <c r="AB2" s="404"/>
      <c r="AC2" s="404"/>
      <c r="AD2" s="404"/>
      <c r="AE2" s="404"/>
      <c r="AF2" s="393" t="s">
        <v>5</v>
      </c>
      <c r="AG2" s="393"/>
      <c r="AH2" s="393"/>
      <c r="AI2" s="393"/>
      <c r="AJ2" s="393"/>
      <c r="AK2" s="393" t="s">
        <v>6</v>
      </c>
      <c r="AL2" s="393"/>
      <c r="AM2" s="393"/>
      <c r="AN2" s="393"/>
      <c r="AO2" s="393"/>
      <c r="AP2" s="393"/>
      <c r="AQ2" s="393" t="s">
        <v>7</v>
      </c>
      <c r="AR2" s="393"/>
      <c r="AS2" s="393"/>
      <c r="AT2" s="393"/>
      <c r="AU2" s="393"/>
      <c r="AV2" s="394"/>
    </row>
    <row r="3" spans="1:49" s="48" customFormat="1" ht="36.75" customHeight="1" x14ac:dyDescent="0.3">
      <c r="A3" s="395" t="s">
        <v>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7">
        <v>0.4</v>
      </c>
      <c r="T3" s="398"/>
      <c r="U3" s="398"/>
      <c r="V3" s="399"/>
      <c r="W3" s="397">
        <v>0.12</v>
      </c>
      <c r="X3" s="398"/>
      <c r="Y3" s="398"/>
      <c r="Z3" s="399"/>
      <c r="AA3" s="397">
        <v>0.3</v>
      </c>
      <c r="AB3" s="398"/>
      <c r="AC3" s="398"/>
      <c r="AD3" s="398"/>
      <c r="AE3" s="399"/>
      <c r="AF3" s="397">
        <v>1.67</v>
      </c>
      <c r="AG3" s="398"/>
      <c r="AH3" s="398"/>
      <c r="AI3" s="398"/>
      <c r="AJ3" s="399"/>
      <c r="AK3" s="397" t="s">
        <v>316</v>
      </c>
      <c r="AL3" s="398"/>
      <c r="AM3" s="398"/>
      <c r="AN3" s="398"/>
      <c r="AO3" s="398"/>
      <c r="AP3" s="399"/>
      <c r="AQ3" s="400"/>
      <c r="AR3" s="401"/>
      <c r="AS3" s="401"/>
      <c r="AT3" s="401"/>
      <c r="AU3" s="401"/>
      <c r="AV3" s="402"/>
    </row>
    <row r="4" spans="1:49" s="48" customFormat="1" ht="60" customHeight="1" thickBot="1" x14ac:dyDescent="0.35">
      <c r="A4" s="361" t="s">
        <v>9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3">
        <v>0.11</v>
      </c>
      <c r="T4" s="364"/>
      <c r="U4" s="364"/>
      <c r="V4" s="364"/>
      <c r="W4" s="363">
        <v>0.1</v>
      </c>
      <c r="X4" s="364"/>
      <c r="Y4" s="364"/>
      <c r="Z4" s="364"/>
      <c r="AA4" s="363" t="s">
        <v>198</v>
      </c>
      <c r="AB4" s="364"/>
      <c r="AC4" s="364"/>
      <c r="AD4" s="364"/>
      <c r="AE4" s="364"/>
      <c r="AF4" s="363">
        <v>1.63</v>
      </c>
      <c r="AG4" s="363"/>
      <c r="AH4" s="363"/>
      <c r="AI4" s="363"/>
      <c r="AJ4" s="363"/>
      <c r="AK4" s="363" t="s">
        <v>199</v>
      </c>
      <c r="AL4" s="363"/>
      <c r="AM4" s="363"/>
      <c r="AN4" s="363"/>
      <c r="AO4" s="363"/>
      <c r="AP4" s="363"/>
      <c r="AQ4" s="355" t="s">
        <v>200</v>
      </c>
      <c r="AR4" s="355"/>
      <c r="AS4" s="355"/>
      <c r="AT4" s="355"/>
      <c r="AU4" s="355"/>
      <c r="AV4" s="356"/>
    </row>
    <row r="5" spans="1:49" x14ac:dyDescent="0.3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49" ht="16.8" thickBot="1" x14ac:dyDescent="0.45">
      <c r="A6" s="47" t="s">
        <v>10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50" t="s">
        <v>416</v>
      </c>
    </row>
    <row r="7" spans="1:49" s="45" customFormat="1" ht="78.75" customHeight="1" thickBot="1" x14ac:dyDescent="0.35">
      <c r="A7" s="357" t="s">
        <v>11</v>
      </c>
      <c r="B7" s="358"/>
      <c r="C7" s="358"/>
      <c r="D7" s="365" t="s">
        <v>157</v>
      </c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7"/>
      <c r="U7" s="359" t="s">
        <v>223</v>
      </c>
      <c r="V7" s="360"/>
      <c r="W7" s="360"/>
      <c r="X7" s="360"/>
      <c r="Y7" s="360"/>
      <c r="Z7" s="360"/>
      <c r="AA7" s="360"/>
      <c r="AB7" s="365" t="s">
        <v>12</v>
      </c>
      <c r="AC7" s="366"/>
      <c r="AD7" s="366"/>
      <c r="AE7" s="366"/>
      <c r="AF7" s="366"/>
      <c r="AG7" s="366"/>
      <c r="AH7" s="366"/>
      <c r="AI7" s="366"/>
      <c r="AJ7" s="366"/>
      <c r="AK7" s="366"/>
      <c r="AL7" s="366"/>
      <c r="AM7" s="366"/>
      <c r="AN7" s="366"/>
      <c r="AO7" s="366"/>
      <c r="AP7" s="366"/>
      <c r="AQ7" s="366"/>
      <c r="AR7" s="366"/>
      <c r="AS7" s="366"/>
      <c r="AT7" s="366"/>
      <c r="AU7" s="366"/>
      <c r="AV7" s="368"/>
      <c r="AW7" s="52"/>
    </row>
    <row r="8" spans="1:49" ht="30" customHeight="1" x14ac:dyDescent="0.3">
      <c r="A8" s="375" t="s">
        <v>230</v>
      </c>
      <c r="B8" s="376"/>
      <c r="C8" s="376"/>
      <c r="D8" s="383" t="s">
        <v>13</v>
      </c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5"/>
      <c r="U8" s="381" t="s">
        <v>13</v>
      </c>
      <c r="V8" s="382"/>
      <c r="W8" s="382"/>
      <c r="X8" s="382"/>
      <c r="Y8" s="382"/>
      <c r="Z8" s="382"/>
      <c r="AA8" s="382"/>
      <c r="AB8" s="352" t="s">
        <v>443</v>
      </c>
      <c r="AC8" s="353"/>
      <c r="AD8" s="353"/>
      <c r="AE8" s="353"/>
      <c r="AF8" s="353"/>
      <c r="AG8" s="353"/>
      <c r="AH8" s="353"/>
      <c r="AI8" s="353"/>
      <c r="AJ8" s="353"/>
      <c r="AK8" s="353"/>
      <c r="AL8" s="353"/>
      <c r="AM8" s="353"/>
      <c r="AN8" s="353"/>
      <c r="AO8" s="353"/>
      <c r="AP8" s="353"/>
      <c r="AQ8" s="353"/>
      <c r="AR8" s="353"/>
      <c r="AS8" s="353"/>
      <c r="AT8" s="353"/>
      <c r="AU8" s="353"/>
      <c r="AV8" s="354"/>
    </row>
    <row r="9" spans="1:49" ht="30.75" customHeight="1" x14ac:dyDescent="0.3">
      <c r="A9" s="377"/>
      <c r="B9" s="378"/>
      <c r="C9" s="378"/>
      <c r="D9" s="386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8"/>
      <c r="U9" s="369"/>
      <c r="V9" s="370"/>
      <c r="W9" s="370"/>
      <c r="X9" s="370"/>
      <c r="Y9" s="370"/>
      <c r="Z9" s="370"/>
      <c r="AA9" s="370"/>
      <c r="AB9" s="346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8"/>
    </row>
    <row r="10" spans="1:49" ht="30" hidden="1" customHeight="1" x14ac:dyDescent="0.3">
      <c r="A10" s="377"/>
      <c r="B10" s="378"/>
      <c r="C10" s="378"/>
      <c r="D10" s="346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89"/>
      <c r="U10" s="371" t="s">
        <v>224</v>
      </c>
      <c r="V10" s="372"/>
      <c r="W10" s="372"/>
      <c r="X10" s="372"/>
      <c r="Y10" s="372"/>
      <c r="Z10" s="372"/>
      <c r="AA10" s="372"/>
      <c r="AB10" s="346" t="s">
        <v>228</v>
      </c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47"/>
      <c r="AU10" s="347"/>
      <c r="AV10" s="348"/>
    </row>
    <row r="11" spans="1:49" ht="3" hidden="1" customHeight="1" x14ac:dyDescent="0.3">
      <c r="A11" s="379"/>
      <c r="B11" s="380"/>
      <c r="C11" s="380"/>
      <c r="D11" s="390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2"/>
      <c r="U11" s="373"/>
      <c r="V11" s="374"/>
      <c r="W11" s="374"/>
      <c r="X11" s="374"/>
      <c r="Y11" s="374"/>
      <c r="Z11" s="374"/>
      <c r="AA11" s="374"/>
      <c r="AB11" s="349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1"/>
    </row>
    <row r="12" spans="1:49" ht="28.5" customHeight="1" x14ac:dyDescent="0.3">
      <c r="A12" s="334" t="s">
        <v>14</v>
      </c>
      <c r="B12" s="335"/>
      <c r="C12" s="335"/>
      <c r="D12" s="341" t="s">
        <v>15</v>
      </c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3"/>
      <c r="U12" s="340" t="s">
        <v>175</v>
      </c>
      <c r="V12" s="340"/>
      <c r="W12" s="340"/>
      <c r="X12" s="340"/>
      <c r="Y12" s="340"/>
      <c r="Z12" s="340"/>
      <c r="AA12" s="340"/>
      <c r="AB12" s="325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6"/>
      <c r="AN12" s="326"/>
      <c r="AO12" s="326"/>
      <c r="AP12" s="326"/>
      <c r="AQ12" s="326"/>
      <c r="AR12" s="326"/>
      <c r="AS12" s="326"/>
      <c r="AT12" s="326"/>
      <c r="AU12" s="326"/>
      <c r="AV12" s="327"/>
    </row>
    <row r="13" spans="1:49" ht="41.25" customHeight="1" x14ac:dyDescent="0.3">
      <c r="A13" s="336"/>
      <c r="B13" s="337"/>
      <c r="C13" s="337"/>
      <c r="D13" s="328" t="s">
        <v>384</v>
      </c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44"/>
      <c r="U13" s="323" t="s">
        <v>391</v>
      </c>
      <c r="V13" s="324"/>
      <c r="W13" s="324"/>
      <c r="X13" s="324"/>
      <c r="Y13" s="324"/>
      <c r="Z13" s="324"/>
      <c r="AA13" s="324"/>
      <c r="AB13" s="328" t="s">
        <v>440</v>
      </c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30"/>
    </row>
    <row r="14" spans="1:49" ht="35.25" customHeight="1" x14ac:dyDescent="0.3">
      <c r="A14" s="336"/>
      <c r="B14" s="337"/>
      <c r="C14" s="337"/>
      <c r="D14" s="328" t="s">
        <v>385</v>
      </c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44"/>
      <c r="U14" s="323" t="s">
        <v>392</v>
      </c>
      <c r="V14" s="324"/>
      <c r="W14" s="324"/>
      <c r="X14" s="324"/>
      <c r="Y14" s="324"/>
      <c r="Z14" s="324"/>
      <c r="AA14" s="324"/>
      <c r="AB14" s="328" t="s">
        <v>441</v>
      </c>
      <c r="AC14" s="329"/>
      <c r="AD14" s="329"/>
      <c r="AE14" s="329"/>
      <c r="AF14" s="329"/>
      <c r="AG14" s="329"/>
      <c r="AH14" s="329"/>
      <c r="AI14" s="329"/>
      <c r="AJ14" s="329"/>
      <c r="AK14" s="329"/>
      <c r="AL14" s="329"/>
      <c r="AM14" s="329"/>
      <c r="AN14" s="329"/>
      <c r="AO14" s="329"/>
      <c r="AP14" s="329"/>
      <c r="AQ14" s="329"/>
      <c r="AR14" s="329"/>
      <c r="AS14" s="329"/>
      <c r="AT14" s="329"/>
      <c r="AU14" s="329"/>
      <c r="AV14" s="330"/>
    </row>
    <row r="15" spans="1:49" ht="42" customHeight="1" x14ac:dyDescent="0.3">
      <c r="A15" s="338"/>
      <c r="B15" s="339"/>
      <c r="C15" s="339"/>
      <c r="D15" s="331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45"/>
      <c r="U15" s="321"/>
      <c r="V15" s="322"/>
      <c r="W15" s="322"/>
      <c r="X15" s="322"/>
      <c r="Y15" s="322"/>
      <c r="Z15" s="322"/>
      <c r="AA15" s="322"/>
      <c r="AB15" s="331" t="s">
        <v>442</v>
      </c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3"/>
    </row>
    <row r="16" spans="1:49" ht="57" customHeight="1" thickBot="1" x14ac:dyDescent="0.35">
      <c r="A16" s="310" t="s">
        <v>16</v>
      </c>
      <c r="B16" s="311"/>
      <c r="C16" s="311"/>
      <c r="D16" s="314" t="s">
        <v>386</v>
      </c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6"/>
      <c r="U16" s="312" t="s">
        <v>381</v>
      </c>
      <c r="V16" s="313"/>
      <c r="W16" s="313"/>
      <c r="X16" s="313"/>
      <c r="Y16" s="313"/>
      <c r="Z16" s="313"/>
      <c r="AA16" s="313"/>
      <c r="AB16" s="314" t="s">
        <v>13</v>
      </c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7"/>
    </row>
    <row r="17" spans="1:48" x14ac:dyDescent="0.3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</row>
    <row r="18" spans="1:48" ht="16.8" thickBot="1" x14ac:dyDescent="0.45">
      <c r="A18" s="47" t="s">
        <v>177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50" t="s">
        <v>416</v>
      </c>
    </row>
    <row r="19" spans="1:48" ht="18.75" customHeight="1" thickBot="1" x14ac:dyDescent="0.35">
      <c r="A19" s="308" t="s">
        <v>17</v>
      </c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 t="s">
        <v>269</v>
      </c>
      <c r="N19" s="309"/>
      <c r="O19" s="309"/>
      <c r="P19" s="309"/>
      <c r="Q19" s="309"/>
      <c r="R19" s="309"/>
      <c r="S19" s="309" t="s">
        <v>270</v>
      </c>
      <c r="T19" s="309"/>
      <c r="U19" s="309"/>
      <c r="V19" s="309"/>
      <c r="W19" s="309"/>
      <c r="X19" s="309"/>
      <c r="Y19" s="309" t="s">
        <v>271</v>
      </c>
      <c r="Z19" s="309"/>
      <c r="AA19" s="309"/>
      <c r="AB19" s="309"/>
      <c r="AC19" s="309"/>
      <c r="AD19" s="309"/>
      <c r="AE19" s="309" t="s">
        <v>272</v>
      </c>
      <c r="AF19" s="309"/>
      <c r="AG19" s="309"/>
      <c r="AH19" s="309"/>
      <c r="AI19" s="309"/>
      <c r="AJ19" s="309"/>
      <c r="AK19" s="318" t="s">
        <v>273</v>
      </c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20"/>
    </row>
    <row r="20" spans="1:48" s="48" customFormat="1" ht="18.75" customHeight="1" x14ac:dyDescent="0.3">
      <c r="A20" s="300" t="s">
        <v>18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2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2"/>
      <c r="Z20" s="303"/>
      <c r="AA20" s="303"/>
      <c r="AB20" s="303"/>
      <c r="AC20" s="303"/>
      <c r="AD20" s="303"/>
      <c r="AE20" s="304" t="s">
        <v>452</v>
      </c>
      <c r="AF20" s="303"/>
      <c r="AG20" s="303"/>
      <c r="AH20" s="303"/>
      <c r="AI20" s="303"/>
      <c r="AJ20" s="303"/>
      <c r="AK20" s="305" t="s">
        <v>319</v>
      </c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7"/>
    </row>
    <row r="21" spans="1:48" s="48" customFormat="1" ht="18.75" customHeight="1" x14ac:dyDescent="0.3">
      <c r="A21" s="284" t="s">
        <v>19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6">
        <v>95</v>
      </c>
      <c r="N21" s="286"/>
      <c r="O21" s="286"/>
      <c r="P21" s="286"/>
      <c r="Q21" s="286"/>
      <c r="R21" s="286"/>
      <c r="S21" s="287">
        <v>70</v>
      </c>
      <c r="T21" s="286"/>
      <c r="U21" s="286"/>
      <c r="V21" s="286"/>
      <c r="W21" s="286"/>
      <c r="X21" s="286"/>
      <c r="Y21" s="287">
        <v>75</v>
      </c>
      <c r="Z21" s="286"/>
      <c r="AA21" s="286"/>
      <c r="AB21" s="286"/>
      <c r="AC21" s="286"/>
      <c r="AD21" s="286"/>
      <c r="AE21" s="286" t="s">
        <v>351</v>
      </c>
      <c r="AF21" s="286"/>
      <c r="AG21" s="286"/>
      <c r="AH21" s="286"/>
      <c r="AI21" s="286"/>
      <c r="AJ21" s="286"/>
      <c r="AK21" s="294" t="s">
        <v>317</v>
      </c>
      <c r="AL21" s="295"/>
      <c r="AM21" s="295"/>
      <c r="AN21" s="295"/>
      <c r="AO21" s="295"/>
      <c r="AP21" s="295"/>
      <c r="AQ21" s="295"/>
      <c r="AR21" s="295"/>
      <c r="AS21" s="295"/>
      <c r="AT21" s="295"/>
      <c r="AU21" s="295"/>
      <c r="AV21" s="296"/>
    </row>
    <row r="22" spans="1:48" s="48" customFormat="1" ht="18.75" customHeight="1" x14ac:dyDescent="0.3">
      <c r="A22" s="280" t="s">
        <v>20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3"/>
      <c r="N22" s="282"/>
      <c r="O22" s="282"/>
      <c r="P22" s="282"/>
      <c r="Q22" s="282"/>
      <c r="R22" s="282"/>
      <c r="S22" s="283"/>
      <c r="T22" s="282"/>
      <c r="U22" s="282"/>
      <c r="V22" s="282"/>
      <c r="W22" s="282"/>
      <c r="X22" s="282"/>
      <c r="Y22" s="283"/>
      <c r="Z22" s="282"/>
      <c r="AA22" s="282"/>
      <c r="AB22" s="282"/>
      <c r="AC22" s="282"/>
      <c r="AD22" s="282"/>
      <c r="AE22" s="282" t="s">
        <v>388</v>
      </c>
      <c r="AF22" s="282"/>
      <c r="AG22" s="282"/>
      <c r="AH22" s="282"/>
      <c r="AI22" s="282"/>
      <c r="AJ22" s="282"/>
      <c r="AK22" s="297" t="s">
        <v>318</v>
      </c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9"/>
    </row>
    <row r="23" spans="1:48" s="48" customFormat="1" ht="18.75" customHeight="1" x14ac:dyDescent="0.3">
      <c r="A23" s="284" t="s">
        <v>21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6">
        <v>90</v>
      </c>
      <c r="N23" s="286"/>
      <c r="O23" s="286"/>
      <c r="P23" s="286"/>
      <c r="Q23" s="286"/>
      <c r="R23" s="286"/>
      <c r="S23" s="287">
        <v>70</v>
      </c>
      <c r="T23" s="286"/>
      <c r="U23" s="286"/>
      <c r="V23" s="286"/>
      <c r="W23" s="286"/>
      <c r="X23" s="286"/>
      <c r="Y23" s="286">
        <v>70</v>
      </c>
      <c r="Z23" s="286"/>
      <c r="AA23" s="286"/>
      <c r="AB23" s="286"/>
      <c r="AC23" s="286"/>
      <c r="AD23" s="286"/>
      <c r="AE23" s="286" t="s">
        <v>453</v>
      </c>
      <c r="AF23" s="286"/>
      <c r="AG23" s="286"/>
      <c r="AH23" s="286"/>
      <c r="AI23" s="286"/>
      <c r="AJ23" s="286"/>
      <c r="AK23" s="276" t="s">
        <v>319</v>
      </c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8"/>
    </row>
    <row r="24" spans="1:48" s="48" customFormat="1" ht="18.75" customHeight="1" x14ac:dyDescent="0.3">
      <c r="A24" s="280" t="s">
        <v>22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2">
        <v>100</v>
      </c>
      <c r="N24" s="282"/>
      <c r="O24" s="282"/>
      <c r="P24" s="282"/>
      <c r="Q24" s="282"/>
      <c r="R24" s="282"/>
      <c r="S24" s="283"/>
      <c r="T24" s="282"/>
      <c r="U24" s="282"/>
      <c r="V24" s="282"/>
      <c r="W24" s="282"/>
      <c r="X24" s="282"/>
      <c r="Y24" s="283"/>
      <c r="Z24" s="282"/>
      <c r="AA24" s="282"/>
      <c r="AB24" s="282"/>
      <c r="AC24" s="282"/>
      <c r="AD24" s="282"/>
      <c r="AE24" s="282">
        <v>90</v>
      </c>
      <c r="AF24" s="282"/>
      <c r="AG24" s="282"/>
      <c r="AH24" s="282"/>
      <c r="AI24" s="282"/>
      <c r="AJ24" s="282"/>
      <c r="AK24" s="288">
        <v>0.7</v>
      </c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90"/>
    </row>
    <row r="25" spans="1:48" s="48" customFormat="1" ht="18.75" customHeight="1" x14ac:dyDescent="0.3">
      <c r="A25" s="284" t="s">
        <v>23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7"/>
      <c r="N25" s="286"/>
      <c r="O25" s="286"/>
      <c r="P25" s="286"/>
      <c r="Q25" s="286"/>
      <c r="R25" s="286"/>
      <c r="S25" s="287"/>
      <c r="T25" s="286"/>
      <c r="U25" s="286"/>
      <c r="V25" s="286"/>
      <c r="W25" s="286"/>
      <c r="X25" s="286"/>
      <c r="Y25" s="287"/>
      <c r="Z25" s="286"/>
      <c r="AA25" s="286"/>
      <c r="AB25" s="286"/>
      <c r="AC25" s="286"/>
      <c r="AD25" s="286"/>
      <c r="AE25" s="286" t="s">
        <v>453</v>
      </c>
      <c r="AF25" s="286"/>
      <c r="AG25" s="286"/>
      <c r="AH25" s="286"/>
      <c r="AI25" s="286"/>
      <c r="AJ25" s="286"/>
      <c r="AK25" s="276" t="s">
        <v>297</v>
      </c>
      <c r="AL25" s="277"/>
      <c r="AM25" s="277"/>
      <c r="AN25" s="277"/>
      <c r="AO25" s="277"/>
      <c r="AP25" s="277"/>
      <c r="AQ25" s="277"/>
      <c r="AR25" s="277"/>
      <c r="AS25" s="277"/>
      <c r="AT25" s="277"/>
      <c r="AU25" s="277"/>
      <c r="AV25" s="278"/>
    </row>
    <row r="26" spans="1:48" s="48" customFormat="1" ht="23.25" customHeight="1" x14ac:dyDescent="0.3">
      <c r="A26" s="291" t="s">
        <v>24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2"/>
      <c r="N26" s="293"/>
      <c r="O26" s="293"/>
      <c r="P26" s="293"/>
      <c r="Q26" s="293"/>
      <c r="R26" s="293"/>
      <c r="S26" s="292"/>
      <c r="T26" s="293"/>
      <c r="U26" s="293"/>
      <c r="V26" s="293"/>
      <c r="W26" s="293"/>
      <c r="X26" s="293"/>
      <c r="Y26" s="292"/>
      <c r="Z26" s="293"/>
      <c r="AA26" s="293"/>
      <c r="AB26" s="293"/>
      <c r="AC26" s="293"/>
      <c r="AD26" s="293"/>
      <c r="AE26" s="293">
        <v>120</v>
      </c>
      <c r="AF26" s="293"/>
      <c r="AG26" s="293"/>
      <c r="AH26" s="293"/>
      <c r="AI26" s="293"/>
      <c r="AJ26" s="293"/>
      <c r="AK26" s="279">
        <v>1.1499999999999999</v>
      </c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</row>
    <row r="27" spans="1:48" x14ac:dyDescent="0.3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</row>
    <row r="28" spans="1:48" x14ac:dyDescent="0.3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</row>
    <row r="29" spans="1:48" x14ac:dyDescent="0.3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</row>
    <row r="30" spans="1:48" x14ac:dyDescent="0.3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</row>
    <row r="31" spans="1:48" x14ac:dyDescent="0.3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</row>
    <row r="32" spans="1:48" x14ac:dyDescent="0.3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</row>
    <row r="33" spans="1:48" x14ac:dyDescent="0.3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</row>
    <row r="34" spans="1:48" x14ac:dyDescent="0.3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</row>
    <row r="35" spans="1:48" x14ac:dyDescent="0.3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</row>
    <row r="36" spans="1:48" x14ac:dyDescent="0.3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</row>
  </sheetData>
  <mergeCells count="102">
    <mergeCell ref="AQ2:AV2"/>
    <mergeCell ref="A3:R3"/>
    <mergeCell ref="S3:V3"/>
    <mergeCell ref="W3:Z3"/>
    <mergeCell ref="AA3:AE3"/>
    <mergeCell ref="AF3:AJ3"/>
    <mergeCell ref="AK3:AP3"/>
    <mergeCell ref="AQ3:AV3"/>
    <mergeCell ref="A2:R2"/>
    <mergeCell ref="S2:V2"/>
    <mergeCell ref="W2:Z2"/>
    <mergeCell ref="AA2:AE2"/>
    <mergeCell ref="AF2:AJ2"/>
    <mergeCell ref="AK2:AP2"/>
    <mergeCell ref="AB10:AV10"/>
    <mergeCell ref="AB11:AV11"/>
    <mergeCell ref="AB8:AV9"/>
    <mergeCell ref="AQ4:AV4"/>
    <mergeCell ref="A7:C7"/>
    <mergeCell ref="U7:AA7"/>
    <mergeCell ref="A4:R4"/>
    <mergeCell ref="S4:V4"/>
    <mergeCell ref="W4:Z4"/>
    <mergeCell ref="AA4:AE4"/>
    <mergeCell ref="AF4:AJ4"/>
    <mergeCell ref="AK4:AP4"/>
    <mergeCell ref="D7:T7"/>
    <mergeCell ref="AB7:AV7"/>
    <mergeCell ref="U9:AA9"/>
    <mergeCell ref="U10:AA10"/>
    <mergeCell ref="U11:AA11"/>
    <mergeCell ref="A8:C11"/>
    <mergeCell ref="U8:AA8"/>
    <mergeCell ref="D8:T8"/>
    <mergeCell ref="D9:T9"/>
    <mergeCell ref="D10:T10"/>
    <mergeCell ref="D11:T11"/>
    <mergeCell ref="A16:C16"/>
    <mergeCell ref="U16:AA16"/>
    <mergeCell ref="D16:T16"/>
    <mergeCell ref="AB16:AV16"/>
    <mergeCell ref="AK19:AV19"/>
    <mergeCell ref="U15:AA15"/>
    <mergeCell ref="U13:AA13"/>
    <mergeCell ref="AB12:AV12"/>
    <mergeCell ref="AB13:AV13"/>
    <mergeCell ref="AB14:AV14"/>
    <mergeCell ref="AB15:AV15"/>
    <mergeCell ref="A12:C15"/>
    <mergeCell ref="U12:AA12"/>
    <mergeCell ref="U14:AA14"/>
    <mergeCell ref="D12:T12"/>
    <mergeCell ref="D13:T13"/>
    <mergeCell ref="D14:T14"/>
    <mergeCell ref="D15:T15"/>
    <mergeCell ref="AK21:AV21"/>
    <mergeCell ref="AK22:AV22"/>
    <mergeCell ref="A20:L20"/>
    <mergeCell ref="M20:R20"/>
    <mergeCell ref="S20:X20"/>
    <mergeCell ref="Y20:AD20"/>
    <mergeCell ref="AE20:AJ20"/>
    <mergeCell ref="AK20:AV20"/>
    <mergeCell ref="A19:L19"/>
    <mergeCell ref="M19:R19"/>
    <mergeCell ref="S19:X19"/>
    <mergeCell ref="Y19:AD19"/>
    <mergeCell ref="AE19:AJ19"/>
    <mergeCell ref="A22:L22"/>
    <mergeCell ref="M22:R22"/>
    <mergeCell ref="S22:X22"/>
    <mergeCell ref="Y22:AD22"/>
    <mergeCell ref="AE22:AJ22"/>
    <mergeCell ref="A21:L21"/>
    <mergeCell ref="M21:R21"/>
    <mergeCell ref="S21:X21"/>
    <mergeCell ref="Y21:AD21"/>
    <mergeCell ref="AE21:AJ21"/>
    <mergeCell ref="AK25:AV25"/>
    <mergeCell ref="AK26:AV26"/>
    <mergeCell ref="A24:L24"/>
    <mergeCell ref="M24:R24"/>
    <mergeCell ref="S24:X24"/>
    <mergeCell ref="Y24:AD24"/>
    <mergeCell ref="AE24:AJ24"/>
    <mergeCell ref="A23:L23"/>
    <mergeCell ref="M23:R23"/>
    <mergeCell ref="S23:X23"/>
    <mergeCell ref="Y23:AD23"/>
    <mergeCell ref="AE23:AJ23"/>
    <mergeCell ref="AK23:AV23"/>
    <mergeCell ref="AK24:AV24"/>
    <mergeCell ref="A26:L26"/>
    <mergeCell ref="M26:R26"/>
    <mergeCell ref="S26:X26"/>
    <mergeCell ref="Y26:AD26"/>
    <mergeCell ref="AE26:AJ26"/>
    <mergeCell ref="A25:L25"/>
    <mergeCell ref="M25:R25"/>
    <mergeCell ref="S25:X25"/>
    <mergeCell ref="Y25:AD25"/>
    <mergeCell ref="AE25:AJ25"/>
  </mergeCells>
  <pageMargins left="0.33" right="0.37" top="0.47" bottom="0.4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70"/>
  <sheetViews>
    <sheetView topLeftCell="A43" zoomScaleNormal="100" zoomScaleSheetLayoutView="100" workbookViewId="0">
      <selection activeCell="M48" sqref="M48"/>
    </sheetView>
  </sheetViews>
  <sheetFormatPr defaultRowHeight="14.4" x14ac:dyDescent="0.3"/>
  <cols>
    <col min="1" max="1" width="0.88671875" customWidth="1"/>
    <col min="2" max="2" width="20.88671875" customWidth="1"/>
    <col min="3" max="3" width="9.33203125" customWidth="1"/>
    <col min="4" max="4" width="1.6640625" customWidth="1"/>
    <col min="5" max="5" width="20.6640625" customWidth="1"/>
    <col min="6" max="6" width="9.33203125" customWidth="1"/>
    <col min="7" max="7" width="1.6640625" customWidth="1"/>
    <col min="8" max="8" width="21.44140625" customWidth="1"/>
    <col min="9" max="9" width="8.5546875" customWidth="1"/>
    <col min="10" max="10" width="0.88671875" customWidth="1"/>
  </cols>
  <sheetData>
    <row r="1" spans="2:12" ht="24" customHeight="1" x14ac:dyDescent="0.3">
      <c r="B1" s="433" t="s">
        <v>446</v>
      </c>
      <c r="C1" s="433"/>
      <c r="D1" s="40"/>
      <c r="E1" s="40"/>
      <c r="F1" s="40"/>
      <c r="G1" s="40"/>
      <c r="H1" s="40"/>
      <c r="I1" s="40"/>
    </row>
    <row r="2" spans="2:12" ht="33" customHeight="1" x14ac:dyDescent="0.3">
      <c r="B2" s="434" t="s">
        <v>281</v>
      </c>
      <c r="C2" s="435"/>
      <c r="D2" s="197"/>
      <c r="E2" s="440" t="s">
        <v>212</v>
      </c>
      <c r="F2" s="440"/>
      <c r="G2" s="197"/>
      <c r="H2" s="436" t="s">
        <v>328</v>
      </c>
      <c r="I2" s="436"/>
      <c r="J2" s="40"/>
      <c r="K2" s="40"/>
    </row>
    <row r="3" spans="2:12" ht="24" customHeight="1" x14ac:dyDescent="0.3">
      <c r="B3" s="437" t="s">
        <v>26</v>
      </c>
      <c r="C3" s="438" t="s">
        <v>151</v>
      </c>
      <c r="D3" s="197"/>
      <c r="E3" s="440"/>
      <c r="F3" s="440"/>
      <c r="G3" s="197"/>
      <c r="H3" s="198" t="s">
        <v>174</v>
      </c>
      <c r="I3" s="199">
        <v>708</v>
      </c>
      <c r="J3" s="40"/>
      <c r="K3" s="40"/>
    </row>
    <row r="4" spans="2:12" ht="24" customHeight="1" x14ac:dyDescent="0.3">
      <c r="B4" s="437"/>
      <c r="C4" s="439"/>
      <c r="D4" s="197"/>
      <c r="E4" s="441" t="s">
        <v>26</v>
      </c>
      <c r="F4" s="443" t="s">
        <v>214</v>
      </c>
      <c r="G4" s="197"/>
      <c r="H4" s="198" t="s">
        <v>173</v>
      </c>
      <c r="I4" s="199">
        <v>688</v>
      </c>
      <c r="J4" s="40"/>
      <c r="K4" s="40"/>
    </row>
    <row r="5" spans="2:12" ht="24" customHeight="1" x14ac:dyDescent="0.3">
      <c r="B5" s="200" t="s">
        <v>283</v>
      </c>
      <c r="C5" s="201">
        <v>40</v>
      </c>
      <c r="D5" s="197"/>
      <c r="E5" s="442"/>
      <c r="F5" s="444"/>
      <c r="G5" s="197"/>
      <c r="H5" s="198" t="s">
        <v>329</v>
      </c>
      <c r="I5" s="199">
        <v>540</v>
      </c>
      <c r="J5" s="40"/>
      <c r="K5" s="40"/>
    </row>
    <row r="6" spans="2:12" ht="24" customHeight="1" x14ac:dyDescent="0.3">
      <c r="B6" s="202" t="s">
        <v>282</v>
      </c>
      <c r="C6" s="203">
        <v>41</v>
      </c>
      <c r="D6" s="197"/>
      <c r="E6" s="204" t="s">
        <v>213</v>
      </c>
      <c r="F6" s="205">
        <v>275</v>
      </c>
      <c r="G6" s="197"/>
      <c r="H6" s="206" t="s">
        <v>332</v>
      </c>
      <c r="I6" s="207">
        <v>488</v>
      </c>
      <c r="J6" s="40"/>
      <c r="K6" s="40"/>
    </row>
    <row r="7" spans="2:12" ht="24" customHeight="1" x14ac:dyDescent="0.3">
      <c r="B7" s="200" t="s">
        <v>226</v>
      </c>
      <c r="C7" s="201">
        <v>235</v>
      </c>
      <c r="D7" s="197"/>
      <c r="E7" s="204" t="s">
        <v>215</v>
      </c>
      <c r="F7" s="205">
        <v>306</v>
      </c>
      <c r="G7" s="197"/>
      <c r="H7" s="445" t="s">
        <v>330</v>
      </c>
      <c r="I7" s="446"/>
      <c r="J7" s="40"/>
      <c r="K7" s="40"/>
    </row>
    <row r="8" spans="2:12" ht="24" customHeight="1" x14ac:dyDescent="0.3">
      <c r="B8" s="202" t="s">
        <v>193</v>
      </c>
      <c r="C8" s="203">
        <v>160</v>
      </c>
      <c r="D8" s="197"/>
      <c r="E8" s="204" t="s">
        <v>216</v>
      </c>
      <c r="F8" s="205">
        <v>315</v>
      </c>
      <c r="G8" s="197"/>
      <c r="H8" s="208" t="s">
        <v>365</v>
      </c>
      <c r="I8" s="209">
        <v>690</v>
      </c>
      <c r="J8" s="40"/>
      <c r="K8" s="40"/>
      <c r="L8" s="78"/>
    </row>
    <row r="9" spans="2:12" ht="34.5" customHeight="1" x14ac:dyDescent="0.3">
      <c r="B9" s="416" t="s">
        <v>210</v>
      </c>
      <c r="C9" s="417"/>
      <c r="D9" s="197"/>
      <c r="E9" s="210" t="s">
        <v>217</v>
      </c>
      <c r="F9" s="205">
        <v>270</v>
      </c>
      <c r="G9" s="197"/>
      <c r="H9" s="208" t="s">
        <v>366</v>
      </c>
      <c r="I9" s="209">
        <v>530</v>
      </c>
      <c r="J9" s="40"/>
      <c r="K9" s="40"/>
    </row>
    <row r="10" spans="2:12" ht="24" customHeight="1" x14ac:dyDescent="0.3">
      <c r="B10" s="211" t="s">
        <v>206</v>
      </c>
      <c r="C10" s="212" t="s">
        <v>207</v>
      </c>
      <c r="D10" s="197"/>
      <c r="E10" s="210" t="s">
        <v>218</v>
      </c>
      <c r="F10" s="205">
        <v>237</v>
      </c>
      <c r="G10" s="197"/>
      <c r="H10" s="208" t="s">
        <v>367</v>
      </c>
      <c r="I10" s="209">
        <v>545</v>
      </c>
      <c r="J10" s="40"/>
      <c r="K10" s="40"/>
    </row>
    <row r="11" spans="2:12" ht="24" customHeight="1" x14ac:dyDescent="0.3">
      <c r="B11" s="211" t="s">
        <v>245</v>
      </c>
      <c r="C11" s="212" t="s">
        <v>246</v>
      </c>
      <c r="D11" s="197"/>
      <c r="E11" s="420" t="s">
        <v>30</v>
      </c>
      <c r="F11" s="420"/>
      <c r="G11" s="197"/>
      <c r="H11" s="208" t="s">
        <v>368</v>
      </c>
      <c r="I11" s="209">
        <v>525</v>
      </c>
      <c r="J11" s="40"/>
      <c r="K11" s="40"/>
    </row>
    <row r="12" spans="2:12" ht="24" customHeight="1" x14ac:dyDescent="0.3">
      <c r="B12" s="211" t="s">
        <v>247</v>
      </c>
      <c r="C12" s="212" t="s">
        <v>208</v>
      </c>
      <c r="D12" s="197"/>
      <c r="E12" s="421" t="s">
        <v>320</v>
      </c>
      <c r="F12" s="422"/>
      <c r="G12" s="197"/>
      <c r="H12" s="208" t="s">
        <v>369</v>
      </c>
      <c r="I12" s="209">
        <v>355</v>
      </c>
      <c r="J12" s="40"/>
      <c r="K12" s="40"/>
    </row>
    <row r="13" spans="2:12" ht="24" customHeight="1" x14ac:dyDescent="0.3">
      <c r="B13" s="211" t="s">
        <v>248</v>
      </c>
      <c r="C13" s="212" t="s">
        <v>250</v>
      </c>
      <c r="D13" s="197"/>
      <c r="E13" s="213" t="s">
        <v>321</v>
      </c>
      <c r="F13" s="199">
        <v>146</v>
      </c>
      <c r="G13" s="197"/>
      <c r="H13" s="208" t="s">
        <v>370</v>
      </c>
      <c r="I13" s="209">
        <v>375</v>
      </c>
      <c r="J13" s="40"/>
      <c r="K13" s="40"/>
    </row>
    <row r="14" spans="2:12" ht="24" customHeight="1" x14ac:dyDescent="0.3">
      <c r="B14" s="211" t="s">
        <v>249</v>
      </c>
      <c r="C14" s="212" t="s">
        <v>209</v>
      </c>
      <c r="D14" s="197"/>
      <c r="E14" s="208" t="s">
        <v>322</v>
      </c>
      <c r="F14" s="199">
        <v>152.5</v>
      </c>
      <c r="G14" s="197"/>
      <c r="H14" s="208" t="s">
        <v>331</v>
      </c>
      <c r="I14" s="209">
        <v>450</v>
      </c>
      <c r="J14" s="40"/>
      <c r="K14" s="40"/>
    </row>
    <row r="15" spans="2:12" ht="24" customHeight="1" x14ac:dyDescent="0.3">
      <c r="B15" s="211" t="s">
        <v>251</v>
      </c>
      <c r="C15" s="212" t="s">
        <v>252</v>
      </c>
      <c r="D15" s="197"/>
      <c r="E15" s="214" t="s">
        <v>456</v>
      </c>
      <c r="F15" s="215">
        <v>276</v>
      </c>
      <c r="G15" s="197"/>
      <c r="H15" s="208" t="s">
        <v>371</v>
      </c>
      <c r="I15" s="209">
        <v>325</v>
      </c>
      <c r="J15" s="40"/>
      <c r="K15" s="40"/>
    </row>
    <row r="16" spans="2:12" ht="24" customHeight="1" x14ac:dyDescent="0.3">
      <c r="B16" s="418" t="s">
        <v>202</v>
      </c>
      <c r="C16" s="419"/>
      <c r="D16" s="197"/>
      <c r="E16" s="216" t="s">
        <v>348</v>
      </c>
      <c r="F16" s="199">
        <v>169.5</v>
      </c>
      <c r="G16" s="197"/>
      <c r="H16" s="208" t="s">
        <v>372</v>
      </c>
      <c r="I16" s="209">
        <v>345</v>
      </c>
      <c r="J16" s="40"/>
      <c r="K16" s="40"/>
    </row>
    <row r="17" spans="2:11" ht="31.5" customHeight="1" x14ac:dyDescent="0.3">
      <c r="B17" s="217" t="s">
        <v>244</v>
      </c>
      <c r="C17" s="218" t="s">
        <v>235</v>
      </c>
      <c r="D17" s="197"/>
      <c r="E17" s="198" t="s">
        <v>349</v>
      </c>
      <c r="F17" s="199">
        <v>196</v>
      </c>
      <c r="G17" s="197"/>
      <c r="H17" s="208" t="s">
        <v>373</v>
      </c>
      <c r="I17" s="209">
        <v>345</v>
      </c>
      <c r="J17" s="40"/>
      <c r="K17" s="40"/>
    </row>
    <row r="18" spans="2:11" ht="24" customHeight="1" x14ac:dyDescent="0.3">
      <c r="B18" s="217" t="s">
        <v>238</v>
      </c>
      <c r="C18" s="218" t="s">
        <v>236</v>
      </c>
      <c r="D18" s="197"/>
      <c r="E18" s="423" t="s">
        <v>340</v>
      </c>
      <c r="F18" s="424"/>
      <c r="G18" s="197"/>
      <c r="H18" s="208" t="s">
        <v>374</v>
      </c>
      <c r="I18" s="219">
        <v>395</v>
      </c>
      <c r="J18" s="40"/>
      <c r="K18" s="40"/>
    </row>
    <row r="19" spans="2:11" ht="24" customHeight="1" x14ac:dyDescent="0.3">
      <c r="B19" s="211" t="s">
        <v>201</v>
      </c>
      <c r="C19" s="218" t="s">
        <v>237</v>
      </c>
      <c r="D19" s="197"/>
      <c r="E19" s="208" t="s">
        <v>341</v>
      </c>
      <c r="F19" s="220">
        <v>183.5</v>
      </c>
      <c r="G19" s="197"/>
      <c r="H19" s="208" t="s">
        <v>375</v>
      </c>
      <c r="I19" s="219">
        <v>475</v>
      </c>
      <c r="J19" s="40"/>
      <c r="K19" s="40"/>
    </row>
    <row r="20" spans="2:11" s="51" customFormat="1" ht="24" customHeight="1" x14ac:dyDescent="0.3">
      <c r="B20" s="211" t="s">
        <v>239</v>
      </c>
      <c r="C20" s="218" t="s">
        <v>240</v>
      </c>
      <c r="D20" s="197"/>
      <c r="E20" s="208" t="s">
        <v>342</v>
      </c>
      <c r="F20" s="220">
        <v>194.5</v>
      </c>
      <c r="G20" s="197"/>
      <c r="H20" s="208" t="s">
        <v>376</v>
      </c>
      <c r="I20" s="209">
        <v>515</v>
      </c>
    </row>
    <row r="21" spans="2:11" s="51" customFormat="1" ht="24" customHeight="1" x14ac:dyDescent="0.3">
      <c r="B21" s="217" t="s">
        <v>150</v>
      </c>
      <c r="C21" s="218" t="s">
        <v>241</v>
      </c>
      <c r="D21" s="197"/>
      <c r="E21" s="208" t="s">
        <v>343</v>
      </c>
      <c r="F21" s="220">
        <v>164</v>
      </c>
      <c r="G21" s="197"/>
      <c r="H21" s="208" t="s">
        <v>377</v>
      </c>
      <c r="I21" s="219">
        <v>415</v>
      </c>
    </row>
    <row r="22" spans="2:11" s="51" customFormat="1" ht="24" customHeight="1" x14ac:dyDescent="0.3">
      <c r="B22" s="217" t="s">
        <v>242</v>
      </c>
      <c r="C22" s="218" t="s">
        <v>243</v>
      </c>
      <c r="D22" s="197"/>
      <c r="E22" s="208" t="s">
        <v>344</v>
      </c>
      <c r="F22" s="220">
        <v>151.5</v>
      </c>
      <c r="G22" s="197"/>
      <c r="H22" s="208" t="s">
        <v>333</v>
      </c>
      <c r="I22" s="219">
        <v>640</v>
      </c>
    </row>
    <row r="23" spans="2:11" ht="24" customHeight="1" x14ac:dyDescent="0.3">
      <c r="B23" s="418" t="s">
        <v>211</v>
      </c>
      <c r="C23" s="419"/>
      <c r="D23" s="197"/>
      <c r="E23" s="208" t="s">
        <v>345</v>
      </c>
      <c r="F23" s="220">
        <v>123</v>
      </c>
      <c r="G23" s="197"/>
      <c r="H23" s="208" t="s">
        <v>378</v>
      </c>
      <c r="I23" s="219">
        <v>980</v>
      </c>
    </row>
    <row r="24" spans="2:11" ht="30" customHeight="1" x14ac:dyDescent="0.3">
      <c r="B24" s="211" t="s">
        <v>28</v>
      </c>
      <c r="C24" s="221" t="s">
        <v>231</v>
      </c>
      <c r="D24" s="197"/>
      <c r="E24" s="208" t="s">
        <v>458</v>
      </c>
      <c r="F24" s="220">
        <v>144</v>
      </c>
      <c r="G24" s="197"/>
      <c r="H24" s="208" t="s">
        <v>336</v>
      </c>
      <c r="I24" s="199">
        <v>760</v>
      </c>
    </row>
    <row r="25" spans="2:11" ht="27" customHeight="1" x14ac:dyDescent="0.3">
      <c r="B25" s="211" t="s">
        <v>27</v>
      </c>
      <c r="C25" s="221" t="s">
        <v>232</v>
      </c>
      <c r="D25" s="197"/>
      <c r="E25" s="425" t="s">
        <v>25</v>
      </c>
      <c r="F25" s="426"/>
      <c r="G25" s="197"/>
      <c r="H25" s="208" t="s">
        <v>337</v>
      </c>
      <c r="I25" s="199">
        <v>450</v>
      </c>
    </row>
    <row r="26" spans="2:11" ht="24" customHeight="1" x14ac:dyDescent="0.3">
      <c r="B26" s="211" t="s">
        <v>31</v>
      </c>
      <c r="C26" s="221" t="s">
        <v>233</v>
      </c>
      <c r="D26" s="197"/>
      <c r="E26" s="216" t="s">
        <v>327</v>
      </c>
      <c r="F26" s="220">
        <v>222</v>
      </c>
      <c r="G26" s="197"/>
      <c r="H26" s="208" t="s">
        <v>338</v>
      </c>
      <c r="I26" s="199">
        <v>520</v>
      </c>
    </row>
    <row r="27" spans="2:11" ht="24" customHeight="1" x14ac:dyDescent="0.3">
      <c r="B27" s="217" t="s">
        <v>29</v>
      </c>
      <c r="C27" s="222" t="s">
        <v>208</v>
      </c>
      <c r="D27" s="197"/>
      <c r="E27" s="198" t="s">
        <v>352</v>
      </c>
      <c r="F27" s="220">
        <v>229</v>
      </c>
      <c r="G27" s="197"/>
      <c r="H27" s="208" t="s">
        <v>339</v>
      </c>
      <c r="I27" s="199">
        <v>550</v>
      </c>
    </row>
    <row r="28" spans="2:11" ht="29.25" customHeight="1" x14ac:dyDescent="0.3">
      <c r="B28" s="211" t="s">
        <v>204</v>
      </c>
      <c r="C28" s="221" t="s">
        <v>203</v>
      </c>
      <c r="D28" s="197"/>
      <c r="E28" s="411" t="s">
        <v>323</v>
      </c>
      <c r="F28" s="411"/>
      <c r="G28" s="197"/>
      <c r="H28" s="198" t="s">
        <v>334</v>
      </c>
      <c r="I28" s="199">
        <v>295</v>
      </c>
    </row>
    <row r="29" spans="2:11" s="51" customFormat="1" ht="29.25" customHeight="1" x14ac:dyDescent="0.3">
      <c r="B29" s="223" t="s">
        <v>205</v>
      </c>
      <c r="C29" s="224" t="s">
        <v>234</v>
      </c>
      <c r="D29" s="197"/>
      <c r="E29" s="198" t="s">
        <v>455</v>
      </c>
      <c r="F29" s="220">
        <v>202</v>
      </c>
      <c r="G29" s="197"/>
      <c r="H29" s="198" t="s">
        <v>335</v>
      </c>
      <c r="I29" s="199">
        <v>268</v>
      </c>
    </row>
    <row r="30" spans="2:11" ht="24" customHeight="1" x14ac:dyDescent="0.3">
      <c r="B30" s="412" t="s">
        <v>149</v>
      </c>
      <c r="C30" s="413"/>
      <c r="D30" s="197"/>
      <c r="E30" s="198" t="s">
        <v>454</v>
      </c>
      <c r="F30" s="220">
        <v>184</v>
      </c>
      <c r="G30" s="197"/>
      <c r="H30" s="198" t="s">
        <v>379</v>
      </c>
      <c r="I30" s="199">
        <v>610</v>
      </c>
    </row>
    <row r="31" spans="2:11" ht="30" customHeight="1" x14ac:dyDescent="0.3">
      <c r="B31" s="414"/>
      <c r="C31" s="415"/>
      <c r="D31" s="197"/>
      <c r="E31" s="198" t="s">
        <v>353</v>
      </c>
      <c r="F31" s="220">
        <v>197</v>
      </c>
      <c r="G31" s="197"/>
      <c r="H31" s="427" t="s">
        <v>380</v>
      </c>
      <c r="I31" s="428"/>
    </row>
    <row r="32" spans="2:11" ht="24" customHeight="1" x14ac:dyDescent="0.3">
      <c r="B32" s="447" t="s">
        <v>26</v>
      </c>
      <c r="C32" s="448" t="s">
        <v>151</v>
      </c>
      <c r="D32" s="197"/>
      <c r="E32" s="198" t="s">
        <v>457</v>
      </c>
      <c r="F32" s="220">
        <v>186</v>
      </c>
      <c r="G32" s="197"/>
      <c r="H32" s="198" t="s">
        <v>354</v>
      </c>
      <c r="I32" s="220">
        <v>115</v>
      </c>
    </row>
    <row r="33" spans="2:11" ht="24" customHeight="1" x14ac:dyDescent="0.3">
      <c r="B33" s="447"/>
      <c r="C33" s="449"/>
      <c r="D33" s="197"/>
      <c r="E33" s="112" t="s">
        <v>418</v>
      </c>
      <c r="F33" s="113"/>
      <c r="G33" s="197"/>
      <c r="H33" s="198" t="s">
        <v>355</v>
      </c>
      <c r="I33" s="220">
        <v>118.5</v>
      </c>
    </row>
    <row r="34" spans="2:11" ht="24" customHeight="1" x14ac:dyDescent="0.3">
      <c r="B34" s="410" t="s">
        <v>32</v>
      </c>
      <c r="C34" s="410"/>
      <c r="D34" s="197"/>
      <c r="E34" s="198" t="s">
        <v>364</v>
      </c>
      <c r="F34" s="220">
        <v>207</v>
      </c>
      <c r="G34" s="197"/>
      <c r="H34" s="198" t="s">
        <v>356</v>
      </c>
      <c r="I34" s="220">
        <v>125</v>
      </c>
    </row>
    <row r="35" spans="2:11" ht="24" customHeight="1" x14ac:dyDescent="0.3">
      <c r="B35" s="225" t="s">
        <v>33</v>
      </c>
      <c r="C35" s="226">
        <v>44</v>
      </c>
      <c r="D35" s="197"/>
      <c r="E35" s="198" t="s">
        <v>346</v>
      </c>
      <c r="F35" s="220">
        <v>187.5</v>
      </c>
      <c r="G35" s="197"/>
      <c r="H35" s="198" t="s">
        <v>357</v>
      </c>
      <c r="I35" s="220">
        <v>132</v>
      </c>
    </row>
    <row r="36" spans="2:11" ht="24.75" customHeight="1" x14ac:dyDescent="0.3">
      <c r="B36" s="225" t="s">
        <v>161</v>
      </c>
      <c r="C36" s="226">
        <v>84</v>
      </c>
      <c r="D36" s="53"/>
      <c r="E36" s="198" t="s">
        <v>347</v>
      </c>
      <c r="F36" s="220">
        <v>122</v>
      </c>
      <c r="G36" s="53"/>
      <c r="H36" s="198" t="s">
        <v>358</v>
      </c>
      <c r="I36" s="220">
        <v>135.5</v>
      </c>
    </row>
    <row r="37" spans="2:11" ht="24" customHeight="1" x14ac:dyDescent="0.3">
      <c r="B37" s="225" t="s">
        <v>34</v>
      </c>
      <c r="C37" s="226">
        <v>152</v>
      </c>
      <c r="D37" s="53"/>
      <c r="E37" s="405" t="s">
        <v>324</v>
      </c>
      <c r="F37" s="405"/>
      <c r="G37" s="53"/>
      <c r="H37" s="198" t="s">
        <v>359</v>
      </c>
      <c r="I37" s="220">
        <v>126.5</v>
      </c>
    </row>
    <row r="38" spans="2:11" ht="24" customHeight="1" x14ac:dyDescent="0.3">
      <c r="B38" s="225" t="s">
        <v>35</v>
      </c>
      <c r="C38" s="226">
        <v>72</v>
      </c>
      <c r="D38" s="53"/>
      <c r="E38" s="198" t="s">
        <v>325</v>
      </c>
      <c r="F38" s="220">
        <v>150</v>
      </c>
      <c r="G38" s="53"/>
      <c r="H38" s="198" t="s">
        <v>360</v>
      </c>
      <c r="I38" s="220">
        <v>134</v>
      </c>
    </row>
    <row r="39" spans="2:11" ht="24" customHeight="1" x14ac:dyDescent="0.3">
      <c r="B39" s="225" t="s">
        <v>36</v>
      </c>
      <c r="C39" s="226">
        <v>76</v>
      </c>
      <c r="D39" s="53"/>
      <c r="E39" s="198" t="s">
        <v>326</v>
      </c>
      <c r="F39" s="220">
        <v>156</v>
      </c>
      <c r="G39" s="53"/>
      <c r="H39" s="198" t="s">
        <v>361</v>
      </c>
      <c r="I39" s="220">
        <v>137</v>
      </c>
    </row>
    <row r="40" spans="2:11" ht="45.6" customHeight="1" x14ac:dyDescent="0.3">
      <c r="B40" s="225" t="s">
        <v>37</v>
      </c>
      <c r="C40" s="226">
        <v>68</v>
      </c>
      <c r="D40" s="53"/>
      <c r="E40" s="406" t="s">
        <v>417</v>
      </c>
      <c r="F40" s="406"/>
      <c r="G40" s="53"/>
      <c r="H40" s="198" t="s">
        <v>362</v>
      </c>
      <c r="I40" s="220">
        <v>140</v>
      </c>
    </row>
    <row r="41" spans="2:11" ht="24" customHeight="1" x14ac:dyDescent="0.3">
      <c r="B41" s="225" t="s">
        <v>38</v>
      </c>
      <c r="C41" s="226">
        <v>78</v>
      </c>
      <c r="D41" s="53"/>
      <c r="E41" s="407" t="s">
        <v>420</v>
      </c>
      <c r="F41" s="408"/>
      <c r="G41" s="53"/>
      <c r="H41" s="198" t="s">
        <v>363</v>
      </c>
      <c r="I41" s="220">
        <v>142.5</v>
      </c>
    </row>
    <row r="42" spans="2:11" ht="24" customHeight="1" x14ac:dyDescent="0.3">
      <c r="B42" s="225" t="s">
        <v>162</v>
      </c>
      <c r="C42" s="226">
        <v>148</v>
      </c>
      <c r="D42" s="53"/>
      <c r="E42" s="136" t="s">
        <v>419</v>
      </c>
      <c r="F42" s="137">
        <v>143</v>
      </c>
      <c r="G42" s="53"/>
      <c r="H42" s="429" t="s">
        <v>428</v>
      </c>
      <c r="I42" s="430"/>
    </row>
    <row r="43" spans="2:11" ht="57.6" customHeight="1" x14ac:dyDescent="0.3">
      <c r="B43" s="431" t="s">
        <v>39</v>
      </c>
      <c r="C43" s="432"/>
      <c r="D43" s="53"/>
      <c r="E43" s="136" t="s">
        <v>421</v>
      </c>
      <c r="F43" s="137">
        <v>182</v>
      </c>
      <c r="G43" s="53"/>
      <c r="H43" s="227" t="s">
        <v>429</v>
      </c>
      <c r="I43" s="228">
        <v>188</v>
      </c>
    </row>
    <row r="44" spans="2:11" ht="24" customHeight="1" x14ac:dyDescent="0.3">
      <c r="B44" s="229" t="s">
        <v>195</v>
      </c>
      <c r="C44" s="230">
        <v>76</v>
      </c>
      <c r="D44" s="53"/>
      <c r="E44" s="137" t="s">
        <v>425</v>
      </c>
      <c r="F44" s="137">
        <v>184</v>
      </c>
      <c r="G44" s="53"/>
      <c r="H44" s="227" t="s">
        <v>430</v>
      </c>
      <c r="I44" s="228">
        <v>176</v>
      </c>
    </row>
    <row r="45" spans="2:11" ht="24" customHeight="1" x14ac:dyDescent="0.3">
      <c r="B45" s="229" t="s">
        <v>155</v>
      </c>
      <c r="C45" s="230">
        <v>80</v>
      </c>
      <c r="D45" s="53"/>
      <c r="E45" s="137" t="s">
        <v>424</v>
      </c>
      <c r="F45" s="137">
        <v>176</v>
      </c>
      <c r="G45" s="53"/>
      <c r="H45" s="227" t="s">
        <v>432</v>
      </c>
      <c r="I45" s="228">
        <v>124</v>
      </c>
      <c r="J45" s="105"/>
      <c r="K45" s="105"/>
    </row>
    <row r="46" spans="2:11" ht="24" customHeight="1" x14ac:dyDescent="0.3">
      <c r="B46" s="229" t="s">
        <v>196</v>
      </c>
      <c r="C46" s="230">
        <v>70</v>
      </c>
      <c r="D46" s="53"/>
      <c r="E46" s="136" t="s">
        <v>422</v>
      </c>
      <c r="F46" s="137">
        <v>143</v>
      </c>
      <c r="G46" s="53"/>
      <c r="H46" s="572" t="s">
        <v>433</v>
      </c>
      <c r="I46" s="573">
        <v>544</v>
      </c>
      <c r="J46" s="105"/>
      <c r="K46" s="105"/>
    </row>
    <row r="47" spans="2:11" ht="24" customHeight="1" x14ac:dyDescent="0.3">
      <c r="B47" s="229" t="s">
        <v>40</v>
      </c>
      <c r="C47" s="230">
        <v>64</v>
      </c>
      <c r="D47" s="53"/>
      <c r="E47" s="136" t="s">
        <v>423</v>
      </c>
      <c r="F47" s="137">
        <v>90</v>
      </c>
      <c r="G47" s="53"/>
      <c r="H47" s="409"/>
      <c r="I47" s="409"/>
      <c r="J47" s="105"/>
      <c r="K47" s="105"/>
    </row>
    <row r="48" spans="2:11" ht="24" customHeight="1" x14ac:dyDescent="0.3">
      <c r="B48" s="229" t="s">
        <v>41</v>
      </c>
      <c r="C48" s="230">
        <v>70</v>
      </c>
      <c r="D48" s="53"/>
      <c r="E48" s="407" t="s">
        <v>426</v>
      </c>
      <c r="F48" s="408"/>
      <c r="G48" s="53"/>
      <c r="H48" s="141"/>
      <c r="I48" s="142"/>
      <c r="J48" s="105"/>
      <c r="K48" s="105"/>
    </row>
    <row r="49" spans="2:11" ht="24" customHeight="1" x14ac:dyDescent="0.3">
      <c r="B49" s="231" t="s">
        <v>197</v>
      </c>
      <c r="C49" s="232">
        <v>60</v>
      </c>
      <c r="D49" s="53"/>
      <c r="E49" s="136" t="s">
        <v>427</v>
      </c>
      <c r="F49" s="137">
        <v>294</v>
      </c>
      <c r="G49" s="53"/>
      <c r="H49" s="141"/>
      <c r="I49" s="142"/>
      <c r="J49" s="105"/>
      <c r="K49" s="105"/>
    </row>
    <row r="50" spans="2:11" ht="24" customHeight="1" x14ac:dyDescent="0.3">
      <c r="B50" s="233" t="s">
        <v>193</v>
      </c>
      <c r="C50" s="230">
        <v>151</v>
      </c>
      <c r="D50" s="234"/>
      <c r="E50" s="136" t="s">
        <v>431</v>
      </c>
      <c r="F50" s="137">
        <v>186</v>
      </c>
      <c r="G50" s="234"/>
      <c r="H50" s="450"/>
      <c r="I50" s="450"/>
      <c r="J50" s="105"/>
      <c r="K50" s="105"/>
    </row>
    <row r="51" spans="2:11" ht="24" customHeight="1" x14ac:dyDescent="0.3">
      <c r="B51" s="229" t="s">
        <v>194</v>
      </c>
      <c r="C51" s="230">
        <v>230</v>
      </c>
      <c r="D51" s="234"/>
      <c r="E51" s="235"/>
      <c r="F51" s="236"/>
      <c r="G51" s="234"/>
      <c r="H51" s="237"/>
      <c r="I51" s="236"/>
      <c r="J51" s="105"/>
      <c r="K51" s="105"/>
    </row>
    <row r="52" spans="2:11" ht="24" customHeight="1" x14ac:dyDescent="0.3">
      <c r="B52" s="143"/>
      <c r="C52" s="143"/>
      <c r="D52" s="105"/>
      <c r="E52" s="143"/>
      <c r="F52" s="143"/>
      <c r="G52" s="105"/>
      <c r="H52" s="105"/>
      <c r="I52" s="105"/>
    </row>
    <row r="53" spans="2:11" ht="24" customHeight="1" x14ac:dyDescent="0.3"/>
    <row r="54" spans="2:11" ht="24" customHeight="1" x14ac:dyDescent="0.3">
      <c r="B54" s="114"/>
      <c r="C54" s="115"/>
    </row>
    <row r="55" spans="2:11" ht="24" customHeight="1" x14ac:dyDescent="0.3">
      <c r="B55" s="105"/>
      <c r="C55" s="105"/>
    </row>
    <row r="56" spans="2:11" ht="24" customHeight="1" x14ac:dyDescent="0.3">
      <c r="B56" s="105"/>
      <c r="C56" s="105"/>
    </row>
    <row r="57" spans="2:11" ht="24" customHeight="1" x14ac:dyDescent="0.3"/>
    <row r="58" spans="2:11" ht="24" customHeight="1" x14ac:dyDescent="0.3"/>
    <row r="59" spans="2:11" ht="24" customHeight="1" x14ac:dyDescent="0.3"/>
    <row r="60" spans="2:11" ht="24" customHeight="1" x14ac:dyDescent="0.3"/>
    <row r="61" spans="2:11" ht="24" customHeight="1" x14ac:dyDescent="0.3"/>
    <row r="62" spans="2:11" ht="24" customHeight="1" x14ac:dyDescent="0.3"/>
    <row r="63" spans="2:11" ht="24" customHeight="1" x14ac:dyDescent="0.3"/>
    <row r="64" spans="2:11" ht="24" customHeight="1" x14ac:dyDescent="0.3"/>
    <row r="65" ht="24" customHeight="1" x14ac:dyDescent="0.3"/>
    <row r="66" ht="24" customHeight="1" x14ac:dyDescent="0.3"/>
    <row r="67" ht="24" customHeight="1" x14ac:dyDescent="0.3"/>
    <row r="68" ht="24" customHeight="1" x14ac:dyDescent="0.3"/>
    <row r="69" ht="24" customHeight="1" x14ac:dyDescent="0.3"/>
    <row r="70" ht="24" customHeight="1" x14ac:dyDescent="0.3"/>
  </sheetData>
  <mergeCells count="30">
    <mergeCell ref="H50:I50"/>
    <mergeCell ref="H31:I31"/>
    <mergeCell ref="H42:I42"/>
    <mergeCell ref="B43:C43"/>
    <mergeCell ref="B1:C1"/>
    <mergeCell ref="B2:C2"/>
    <mergeCell ref="H2:I2"/>
    <mergeCell ref="B3:B4"/>
    <mergeCell ref="C3:C4"/>
    <mergeCell ref="E2:F3"/>
    <mergeCell ref="E4:E5"/>
    <mergeCell ref="F4:F5"/>
    <mergeCell ref="H7:I7"/>
    <mergeCell ref="B32:B33"/>
    <mergeCell ref="C32:C33"/>
    <mergeCell ref="B34:C34"/>
    <mergeCell ref="E28:F28"/>
    <mergeCell ref="B30:C31"/>
    <mergeCell ref="B9:C9"/>
    <mergeCell ref="B16:C16"/>
    <mergeCell ref="B23:C23"/>
    <mergeCell ref="E11:F11"/>
    <mergeCell ref="E12:F12"/>
    <mergeCell ref="E18:F18"/>
    <mergeCell ref="E25:F25"/>
    <mergeCell ref="E37:F37"/>
    <mergeCell ref="E40:F40"/>
    <mergeCell ref="E41:F41"/>
    <mergeCell ref="E48:F48"/>
    <mergeCell ref="H47:I47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99" orientation="portrait" r:id="rId1"/>
  <rowBreaks count="1" manualBreakCount="1">
    <brk id="3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3"/>
  <sheetViews>
    <sheetView topLeftCell="A46" zoomScale="104" zoomScaleNormal="104" workbookViewId="0">
      <selection activeCell="O69" sqref="O69"/>
    </sheetView>
  </sheetViews>
  <sheetFormatPr defaultRowHeight="14.4" x14ac:dyDescent="0.3"/>
  <cols>
    <col min="1" max="1" width="27.6640625" customWidth="1"/>
    <col min="2" max="2" width="9.33203125" customWidth="1"/>
    <col min="3" max="3" width="11.44140625" customWidth="1"/>
    <col min="4" max="4" width="9.109375" customWidth="1"/>
    <col min="5" max="5" width="10.6640625" customWidth="1"/>
    <col min="6" max="6" width="9.109375" customWidth="1"/>
    <col min="7" max="7" width="10.6640625" customWidth="1"/>
    <col min="8" max="8" width="9.33203125" customWidth="1"/>
    <col min="9" max="9" width="10.44140625" customWidth="1"/>
    <col min="10" max="11" width="9.109375" customWidth="1"/>
  </cols>
  <sheetData>
    <row r="1" spans="1:11" ht="16.8" thickBot="1" x14ac:dyDescent="0.35">
      <c r="A1" s="1" t="s">
        <v>437</v>
      </c>
    </row>
    <row r="2" spans="1:11" s="3" customFormat="1" ht="15.75" customHeight="1" x14ac:dyDescent="0.2">
      <c r="A2" s="539" t="s">
        <v>42</v>
      </c>
      <c r="B2" s="529" t="s">
        <v>43</v>
      </c>
      <c r="C2" s="531"/>
      <c r="D2" s="529" t="s">
        <v>153</v>
      </c>
      <c r="E2" s="531"/>
      <c r="F2" s="529" t="s">
        <v>176</v>
      </c>
      <c r="G2" s="531"/>
      <c r="H2" s="529" t="s">
        <v>131</v>
      </c>
      <c r="I2" s="531"/>
      <c r="J2" s="529" t="s">
        <v>158</v>
      </c>
      <c r="K2" s="531"/>
    </row>
    <row r="3" spans="1:11" s="3" customFormat="1" ht="15.75" customHeight="1" x14ac:dyDescent="0.2">
      <c r="A3" s="540"/>
      <c r="B3" s="532"/>
      <c r="C3" s="534"/>
      <c r="D3" s="532"/>
      <c r="E3" s="534"/>
      <c r="F3" s="532"/>
      <c r="G3" s="534"/>
      <c r="H3" s="532"/>
      <c r="I3" s="534"/>
      <c r="J3" s="532"/>
      <c r="K3" s="534"/>
    </row>
    <row r="4" spans="1:11" s="3" customFormat="1" ht="13.5" customHeight="1" thickBot="1" x14ac:dyDescent="0.25">
      <c r="A4" s="541"/>
      <c r="B4" s="74" t="s">
        <v>44</v>
      </c>
      <c r="C4" s="75" t="s">
        <v>45</v>
      </c>
      <c r="D4" s="74" t="s">
        <v>44</v>
      </c>
      <c r="E4" s="75" t="s">
        <v>45</v>
      </c>
      <c r="F4" s="74" t="s">
        <v>44</v>
      </c>
      <c r="G4" s="75" t="s">
        <v>45</v>
      </c>
      <c r="H4" s="74" t="s">
        <v>44</v>
      </c>
      <c r="I4" s="75" t="s">
        <v>45</v>
      </c>
      <c r="J4" s="74" t="s">
        <v>44</v>
      </c>
      <c r="K4" s="75" t="s">
        <v>45</v>
      </c>
    </row>
    <row r="5" spans="1:11" ht="12" customHeight="1" thickBot="1" x14ac:dyDescent="0.35">
      <c r="A5" s="542" t="s">
        <v>46</v>
      </c>
      <c r="B5" s="543"/>
      <c r="C5" s="543"/>
      <c r="D5" s="543"/>
      <c r="E5" s="543"/>
      <c r="F5" s="543"/>
      <c r="G5" s="543"/>
      <c r="H5" s="543"/>
      <c r="I5" s="543"/>
      <c r="J5" s="543"/>
      <c r="K5" s="543"/>
    </row>
    <row r="6" spans="1:11" s="40" customFormat="1" ht="12" customHeight="1" x14ac:dyDescent="0.3">
      <c r="A6" s="108" t="s">
        <v>168</v>
      </c>
      <c r="B6" s="106" t="s">
        <v>47</v>
      </c>
      <c r="C6" s="107">
        <v>115.75</v>
      </c>
      <c r="D6" s="106"/>
      <c r="E6" s="107"/>
      <c r="F6" s="106"/>
      <c r="G6" s="107"/>
      <c r="H6" s="106"/>
      <c r="I6" s="109"/>
      <c r="J6" s="106"/>
      <c r="K6" s="107"/>
    </row>
    <row r="7" spans="1:11" s="40" customFormat="1" ht="12" customHeight="1" x14ac:dyDescent="0.3">
      <c r="A7" s="85" t="s">
        <v>410</v>
      </c>
      <c r="B7" s="86"/>
      <c r="C7" s="87"/>
      <c r="D7" s="86"/>
      <c r="E7" s="87"/>
      <c r="F7" s="86"/>
      <c r="G7" s="87"/>
      <c r="H7" s="86"/>
      <c r="I7" s="88"/>
      <c r="J7" s="86" t="s">
        <v>47</v>
      </c>
      <c r="K7" s="87">
        <v>64.94</v>
      </c>
    </row>
    <row r="8" spans="1:11" s="40" customFormat="1" ht="12" customHeight="1" x14ac:dyDescent="0.3">
      <c r="A8" s="85" t="s">
        <v>300</v>
      </c>
      <c r="B8" s="86"/>
      <c r="C8" s="87"/>
      <c r="D8" s="86"/>
      <c r="E8" s="87"/>
      <c r="F8" s="86"/>
      <c r="G8" s="87"/>
      <c r="H8" s="86"/>
      <c r="I8" s="88"/>
      <c r="J8" s="86" t="s">
        <v>47</v>
      </c>
      <c r="K8" s="87">
        <v>225</v>
      </c>
    </row>
    <row r="9" spans="1:11" s="40" customFormat="1" ht="12" customHeight="1" x14ac:dyDescent="0.3">
      <c r="A9" s="85" t="s">
        <v>411</v>
      </c>
      <c r="B9" s="86"/>
      <c r="C9" s="87"/>
      <c r="D9" s="86"/>
      <c r="E9" s="87"/>
      <c r="F9" s="86"/>
      <c r="G9" s="87"/>
      <c r="H9" s="86"/>
      <c r="I9" s="88"/>
      <c r="J9" s="86" t="s">
        <v>301</v>
      </c>
      <c r="K9" s="87">
        <v>287.33999999999997</v>
      </c>
    </row>
    <row r="10" spans="1:11" s="40" customFormat="1" ht="12" customHeight="1" x14ac:dyDescent="0.3">
      <c r="A10" s="58" t="s">
        <v>166</v>
      </c>
      <c r="B10" s="59" t="s">
        <v>167</v>
      </c>
      <c r="C10" s="60">
        <v>77.28</v>
      </c>
      <c r="D10" s="59"/>
      <c r="E10" s="60"/>
      <c r="F10" s="59"/>
      <c r="G10" s="60"/>
      <c r="H10" s="59"/>
      <c r="I10" s="61"/>
      <c r="J10" s="59"/>
      <c r="K10" s="60"/>
    </row>
    <row r="11" spans="1:11" s="40" customFormat="1" ht="12" customHeight="1" x14ac:dyDescent="0.3">
      <c r="A11" s="58" t="s">
        <v>393</v>
      </c>
      <c r="B11" s="59"/>
      <c r="C11" s="60"/>
      <c r="D11" s="59"/>
      <c r="E11" s="60"/>
      <c r="F11" s="59" t="s">
        <v>47</v>
      </c>
      <c r="G11" s="60">
        <v>155</v>
      </c>
      <c r="H11" s="59"/>
      <c r="I11" s="61"/>
      <c r="J11" s="59"/>
      <c r="K11" s="60"/>
    </row>
    <row r="12" spans="1:11" s="40" customFormat="1" ht="12" customHeight="1" x14ac:dyDescent="0.3">
      <c r="A12" s="58" t="s">
        <v>394</v>
      </c>
      <c r="B12" s="59"/>
      <c r="C12" s="60"/>
      <c r="D12" s="59"/>
      <c r="E12" s="60"/>
      <c r="F12" s="59" t="s">
        <v>395</v>
      </c>
      <c r="G12" s="140" t="s">
        <v>450</v>
      </c>
      <c r="H12" s="59"/>
      <c r="I12" s="61"/>
      <c r="J12" s="59"/>
      <c r="K12" s="60"/>
    </row>
    <row r="13" spans="1:11" s="40" customFormat="1" ht="12" customHeight="1" x14ac:dyDescent="0.3">
      <c r="A13" s="58" t="s">
        <v>396</v>
      </c>
      <c r="B13" s="59"/>
      <c r="C13" s="60"/>
      <c r="D13" s="59"/>
      <c r="E13" s="60"/>
      <c r="F13" s="59" t="s">
        <v>48</v>
      </c>
      <c r="G13" s="60">
        <v>798</v>
      </c>
      <c r="H13" s="59"/>
      <c r="I13" s="61"/>
      <c r="J13" s="59"/>
      <c r="K13" s="60"/>
    </row>
    <row r="14" spans="1:11" s="40" customFormat="1" ht="12" customHeight="1" x14ac:dyDescent="0.3">
      <c r="A14" s="58" t="s">
        <v>397</v>
      </c>
      <c r="B14" s="59"/>
      <c r="C14" s="60"/>
      <c r="D14" s="59"/>
      <c r="E14" s="60"/>
      <c r="F14" s="59" t="s">
        <v>398</v>
      </c>
      <c r="G14" s="60">
        <v>34</v>
      </c>
      <c r="H14" s="59"/>
      <c r="I14" s="61"/>
      <c r="J14" s="59"/>
      <c r="K14" s="60"/>
    </row>
    <row r="15" spans="1:11" s="40" customFormat="1" ht="12" customHeight="1" x14ac:dyDescent="0.3">
      <c r="A15" s="58" t="s">
        <v>399</v>
      </c>
      <c r="B15" s="59"/>
      <c r="C15" s="60"/>
      <c r="D15" s="59"/>
      <c r="E15" s="60"/>
      <c r="F15" s="59" t="s">
        <v>47</v>
      </c>
      <c r="G15" s="60">
        <v>110</v>
      </c>
      <c r="H15" s="59"/>
      <c r="I15" s="61"/>
      <c r="J15" s="59"/>
      <c r="K15" s="60"/>
    </row>
    <row r="16" spans="1:11" s="40" customFormat="1" ht="12" customHeight="1" x14ac:dyDescent="0.3">
      <c r="A16" s="58" t="s">
        <v>400</v>
      </c>
      <c r="B16" s="59"/>
      <c r="C16" s="60"/>
      <c r="D16" s="59"/>
      <c r="E16" s="60"/>
      <c r="F16" s="59" t="s">
        <v>401</v>
      </c>
      <c r="G16" s="60">
        <v>92</v>
      </c>
      <c r="H16" s="59"/>
      <c r="I16" s="61"/>
      <c r="J16" s="59"/>
      <c r="K16" s="60"/>
    </row>
    <row r="17" spans="1:11" s="40" customFormat="1" ht="12" customHeight="1" x14ac:dyDescent="0.3">
      <c r="A17" s="58" t="s">
        <v>276</v>
      </c>
      <c r="B17" s="59" t="s">
        <v>277</v>
      </c>
      <c r="C17" s="60">
        <v>165.8</v>
      </c>
      <c r="D17" s="59"/>
      <c r="E17" s="60"/>
      <c r="F17" s="59"/>
      <c r="G17" s="60"/>
      <c r="H17" s="59"/>
      <c r="I17" s="61"/>
      <c r="J17" s="59"/>
      <c r="K17" s="60"/>
    </row>
    <row r="18" spans="1:11" s="40" customFormat="1" ht="12" customHeight="1" x14ac:dyDescent="0.3">
      <c r="A18" s="58" t="s">
        <v>182</v>
      </c>
      <c r="B18" s="59"/>
      <c r="C18" s="60"/>
      <c r="D18" s="59" t="s">
        <v>301</v>
      </c>
      <c r="E18" s="60">
        <v>244</v>
      </c>
      <c r="F18" s="59"/>
      <c r="G18" s="60"/>
      <c r="H18" s="59"/>
      <c r="I18" s="61"/>
      <c r="J18" s="59"/>
      <c r="K18" s="60"/>
    </row>
    <row r="19" spans="1:11" s="40" customFormat="1" ht="12" customHeight="1" x14ac:dyDescent="0.3">
      <c r="A19" s="58" t="s">
        <v>181</v>
      </c>
      <c r="B19" s="59" t="s">
        <v>47</v>
      </c>
      <c r="C19" s="60">
        <v>12.8</v>
      </c>
      <c r="D19" s="59"/>
      <c r="E19" s="60"/>
      <c r="F19" s="59"/>
      <c r="G19" s="60"/>
      <c r="H19" s="59"/>
      <c r="I19" s="61"/>
      <c r="J19" s="59"/>
      <c r="K19" s="60"/>
    </row>
    <row r="20" spans="1:11" s="40" customFormat="1" ht="12" customHeight="1" x14ac:dyDescent="0.3">
      <c r="A20" s="58" t="s">
        <v>192</v>
      </c>
      <c r="B20" s="59"/>
      <c r="C20" s="60"/>
      <c r="D20" s="59" t="s">
        <v>47</v>
      </c>
      <c r="E20" s="60">
        <v>49</v>
      </c>
      <c r="F20" s="59"/>
      <c r="G20" s="60"/>
      <c r="H20" s="59"/>
      <c r="I20" s="61"/>
      <c r="J20" s="59"/>
      <c r="K20" s="60"/>
    </row>
    <row r="21" spans="1:11" s="40" customFormat="1" ht="12" customHeight="1" x14ac:dyDescent="0.3">
      <c r="A21" s="58" t="s">
        <v>229</v>
      </c>
      <c r="B21" s="59" t="s">
        <v>47</v>
      </c>
      <c r="C21" s="60">
        <v>20.149999999999999</v>
      </c>
      <c r="D21" s="59"/>
      <c r="E21" s="60"/>
      <c r="F21" s="59"/>
      <c r="G21" s="60"/>
      <c r="H21" s="59" t="s">
        <v>47</v>
      </c>
      <c r="I21" s="61">
        <v>30</v>
      </c>
      <c r="J21" s="59"/>
      <c r="K21" s="60"/>
    </row>
    <row r="22" spans="1:11" s="40" customFormat="1" ht="12" customHeight="1" x14ac:dyDescent="0.3">
      <c r="A22" s="58" t="s">
        <v>278</v>
      </c>
      <c r="B22" s="59" t="s">
        <v>47</v>
      </c>
      <c r="C22" s="60">
        <v>47.45</v>
      </c>
      <c r="D22" s="59"/>
      <c r="E22" s="60"/>
      <c r="F22" s="59"/>
      <c r="G22" s="60"/>
      <c r="H22" s="59"/>
      <c r="I22" s="61"/>
      <c r="J22" s="59"/>
      <c r="K22" s="60"/>
    </row>
    <row r="23" spans="1:11" s="40" customFormat="1" ht="12" customHeight="1" x14ac:dyDescent="0.3">
      <c r="A23" s="58" t="s">
        <v>51</v>
      </c>
      <c r="B23" s="59" t="s">
        <v>47</v>
      </c>
      <c r="C23" s="60">
        <v>72.400000000000006</v>
      </c>
      <c r="D23" s="59"/>
      <c r="E23" s="60"/>
      <c r="F23" s="59"/>
      <c r="G23" s="60"/>
      <c r="H23" s="59"/>
      <c r="I23" s="61"/>
      <c r="J23" s="59"/>
      <c r="K23" s="60"/>
    </row>
    <row r="24" spans="1:11" s="40" customFormat="1" ht="12" customHeight="1" x14ac:dyDescent="0.3">
      <c r="A24" s="58" t="s">
        <v>52</v>
      </c>
      <c r="B24" s="59" t="s">
        <v>53</v>
      </c>
      <c r="C24" s="60">
        <v>197.6</v>
      </c>
      <c r="D24" s="59"/>
      <c r="E24" s="60"/>
      <c r="F24" s="110"/>
      <c r="G24" s="60"/>
      <c r="H24" s="59"/>
      <c r="I24" s="61"/>
      <c r="J24" s="59"/>
      <c r="K24" s="60"/>
    </row>
    <row r="25" spans="1:11" s="40" customFormat="1" ht="12" customHeight="1" x14ac:dyDescent="0.3">
      <c r="A25" s="58" t="s">
        <v>62</v>
      </c>
      <c r="B25" s="59" t="s">
        <v>54</v>
      </c>
      <c r="C25" s="60">
        <v>18.47</v>
      </c>
      <c r="D25" s="59"/>
      <c r="E25" s="60"/>
      <c r="F25" s="59"/>
      <c r="G25" s="60"/>
      <c r="H25" s="59" t="s">
        <v>54</v>
      </c>
      <c r="I25" s="61">
        <v>26</v>
      </c>
      <c r="J25" s="59"/>
      <c r="K25" s="60"/>
    </row>
    <row r="26" spans="1:11" s="40" customFormat="1" ht="12" customHeight="1" x14ac:dyDescent="0.3">
      <c r="A26" s="58" t="s">
        <v>169</v>
      </c>
      <c r="B26" s="59" t="s">
        <v>47</v>
      </c>
      <c r="C26" s="60">
        <v>33.85</v>
      </c>
      <c r="D26" s="59"/>
      <c r="E26" s="60"/>
      <c r="F26" s="59"/>
      <c r="G26" s="60"/>
      <c r="H26" s="59"/>
      <c r="I26" s="61"/>
      <c r="J26" s="59"/>
      <c r="K26" s="60"/>
    </row>
    <row r="27" spans="1:11" s="40" customFormat="1" ht="12" customHeight="1" x14ac:dyDescent="0.3">
      <c r="A27" s="58" t="s">
        <v>55</v>
      </c>
      <c r="B27" s="59" t="s">
        <v>47</v>
      </c>
      <c r="C27" s="60">
        <v>28.45</v>
      </c>
      <c r="D27" s="59"/>
      <c r="E27" s="60"/>
      <c r="F27" s="59"/>
      <c r="G27" s="60"/>
      <c r="H27" s="59"/>
      <c r="I27" s="61"/>
      <c r="J27" s="59"/>
      <c r="K27" s="60"/>
    </row>
    <row r="28" spans="1:11" s="40" customFormat="1" ht="12" customHeight="1" x14ac:dyDescent="0.3">
      <c r="A28" s="58" t="s">
        <v>56</v>
      </c>
      <c r="B28" s="59" t="s">
        <v>47</v>
      </c>
      <c r="C28" s="60">
        <v>133.30000000000001</v>
      </c>
      <c r="D28" s="59"/>
      <c r="E28" s="60"/>
      <c r="F28" s="59"/>
      <c r="G28" s="60"/>
      <c r="H28" s="59"/>
      <c r="I28" s="61"/>
      <c r="J28" s="59"/>
      <c r="K28" s="60"/>
    </row>
    <row r="29" spans="1:11" s="40" customFormat="1" ht="12" customHeight="1" x14ac:dyDescent="0.3">
      <c r="A29" s="58" t="s">
        <v>268</v>
      </c>
      <c r="B29" s="59"/>
      <c r="C29" s="60"/>
      <c r="D29" s="59" t="s">
        <v>47</v>
      </c>
      <c r="E29" s="60">
        <v>43</v>
      </c>
      <c r="F29" s="59"/>
      <c r="G29" s="60"/>
      <c r="H29" s="59"/>
      <c r="I29" s="61"/>
      <c r="J29" s="59"/>
      <c r="K29" s="60"/>
    </row>
    <row r="30" spans="1:11" s="40" customFormat="1" ht="12" customHeight="1" x14ac:dyDescent="0.3">
      <c r="A30" s="58" t="s">
        <v>451</v>
      </c>
      <c r="B30" s="59" t="s">
        <v>47</v>
      </c>
      <c r="C30" s="60">
        <v>23.17</v>
      </c>
      <c r="D30" s="59" t="s">
        <v>47</v>
      </c>
      <c r="E30" s="60">
        <v>31.5</v>
      </c>
      <c r="F30" s="59" t="s">
        <v>47</v>
      </c>
      <c r="G30" s="60">
        <v>34</v>
      </c>
      <c r="H30" s="59" t="s">
        <v>47</v>
      </c>
      <c r="I30" s="61">
        <v>34</v>
      </c>
      <c r="J30" s="59" t="s">
        <v>48</v>
      </c>
      <c r="K30" s="60">
        <v>116.78</v>
      </c>
    </row>
    <row r="31" spans="1:11" s="40" customFormat="1" ht="12" customHeight="1" x14ac:dyDescent="0.3">
      <c r="A31" s="58" t="s">
        <v>279</v>
      </c>
      <c r="B31" s="59" t="s">
        <v>47</v>
      </c>
      <c r="C31" s="60">
        <v>60.52</v>
      </c>
      <c r="D31" s="59"/>
      <c r="E31" s="60"/>
      <c r="F31" s="59"/>
      <c r="G31" s="60"/>
      <c r="H31" s="59"/>
      <c r="I31" s="61"/>
      <c r="J31" s="59"/>
      <c r="K31" s="60"/>
    </row>
    <row r="32" spans="1:11" s="40" customFormat="1" ht="12" customHeight="1" thickBot="1" x14ac:dyDescent="0.35">
      <c r="A32" s="58" t="s">
        <v>286</v>
      </c>
      <c r="B32" s="59" t="s">
        <v>287</v>
      </c>
      <c r="C32" s="60">
        <v>286.7</v>
      </c>
      <c r="D32" s="59"/>
      <c r="E32" s="60"/>
      <c r="F32" s="59"/>
      <c r="G32" s="60"/>
      <c r="H32" s="59"/>
      <c r="I32" s="61"/>
      <c r="J32" s="59"/>
      <c r="K32" s="60"/>
    </row>
    <row r="33" spans="1:11" s="40" customFormat="1" ht="12" customHeight="1" thickBot="1" x14ac:dyDescent="0.35">
      <c r="A33" s="544" t="s">
        <v>57</v>
      </c>
      <c r="B33" s="545"/>
      <c r="C33" s="545"/>
      <c r="D33" s="545"/>
      <c r="E33" s="545"/>
      <c r="F33" s="545"/>
      <c r="G33" s="545"/>
      <c r="H33" s="545"/>
      <c r="I33" s="545"/>
      <c r="J33" s="545"/>
      <c r="K33" s="545"/>
    </row>
    <row r="34" spans="1:11" s="51" customFormat="1" ht="12" customHeight="1" x14ac:dyDescent="0.3">
      <c r="A34" s="96" t="s">
        <v>414</v>
      </c>
      <c r="B34" s="92"/>
      <c r="C34" s="91"/>
      <c r="D34" s="97" t="s">
        <v>47</v>
      </c>
      <c r="E34" s="95">
        <v>165</v>
      </c>
      <c r="F34" s="92"/>
      <c r="G34" s="91"/>
      <c r="H34" s="92"/>
      <c r="I34" s="91"/>
      <c r="J34" s="97"/>
      <c r="K34" s="95"/>
    </row>
    <row r="35" spans="1:11" s="51" customFormat="1" ht="12" customHeight="1" x14ac:dyDescent="0.3">
      <c r="A35" s="127" t="s">
        <v>402</v>
      </c>
      <c r="B35" s="128"/>
      <c r="C35" s="129"/>
      <c r="D35" s="130"/>
      <c r="E35" s="131"/>
      <c r="F35" s="130" t="s">
        <v>47</v>
      </c>
      <c r="G35" s="132">
        <v>105</v>
      </c>
      <c r="H35" s="128"/>
      <c r="I35" s="129"/>
      <c r="J35" s="130"/>
      <c r="K35" s="131"/>
    </row>
    <row r="36" spans="1:11" s="51" customFormat="1" ht="12" customHeight="1" x14ac:dyDescent="0.3">
      <c r="A36" s="127" t="s">
        <v>403</v>
      </c>
      <c r="B36" s="128"/>
      <c r="C36" s="129"/>
      <c r="D36" s="130"/>
      <c r="E36" s="131"/>
      <c r="F36" s="130" t="s">
        <v>47</v>
      </c>
      <c r="G36" s="132">
        <v>96</v>
      </c>
      <c r="H36" s="128"/>
      <c r="I36" s="129"/>
      <c r="J36" s="130"/>
      <c r="K36" s="131"/>
    </row>
    <row r="37" spans="1:11" s="51" customFormat="1" ht="12" customHeight="1" x14ac:dyDescent="0.3">
      <c r="A37" s="134" t="s">
        <v>412</v>
      </c>
      <c r="B37" s="94"/>
      <c r="C37" s="93"/>
      <c r="D37" s="98" t="s">
        <v>47</v>
      </c>
      <c r="E37" s="99">
        <v>85</v>
      </c>
      <c r="F37" s="94"/>
      <c r="G37" s="93"/>
      <c r="H37" s="94"/>
      <c r="I37" s="93"/>
      <c r="J37" s="98"/>
      <c r="K37" s="99"/>
    </row>
    <row r="38" spans="1:11" s="51" customFormat="1" ht="12" customHeight="1" x14ac:dyDescent="0.3">
      <c r="A38" s="100" t="s">
        <v>415</v>
      </c>
      <c r="B38" s="94"/>
      <c r="C38" s="93"/>
      <c r="D38" s="98"/>
      <c r="E38" s="99"/>
      <c r="F38" s="94"/>
      <c r="G38" s="93"/>
      <c r="H38" s="94"/>
      <c r="I38" s="93"/>
      <c r="J38" s="98" t="s">
        <v>47</v>
      </c>
      <c r="K38" s="99">
        <v>161.77000000000001</v>
      </c>
    </row>
    <row r="39" spans="1:11" s="51" customFormat="1" ht="12" customHeight="1" x14ac:dyDescent="0.3">
      <c r="A39" s="100" t="s">
        <v>413</v>
      </c>
      <c r="B39" s="94"/>
      <c r="C39" s="93"/>
      <c r="D39" s="98" t="s">
        <v>47</v>
      </c>
      <c r="E39" s="99">
        <v>135</v>
      </c>
      <c r="F39" s="94"/>
      <c r="G39" s="93"/>
      <c r="H39" s="94"/>
      <c r="I39" s="93"/>
      <c r="J39" s="98"/>
      <c r="K39" s="99"/>
    </row>
    <row r="40" spans="1:11" ht="12" customHeight="1" thickBot="1" x14ac:dyDescent="0.35">
      <c r="A40" s="133" t="s">
        <v>304</v>
      </c>
      <c r="B40" s="103"/>
      <c r="C40" s="104"/>
      <c r="D40" s="118" t="s">
        <v>47</v>
      </c>
      <c r="E40" s="104">
        <v>125</v>
      </c>
      <c r="F40" s="89"/>
      <c r="G40" s="90"/>
      <c r="H40" s="89"/>
      <c r="I40" s="90"/>
      <c r="J40" s="89"/>
      <c r="K40" s="90"/>
    </row>
    <row r="41" spans="1:11" ht="12" customHeight="1" thickBot="1" x14ac:dyDescent="0.35">
      <c r="A41" s="546" t="s">
        <v>58</v>
      </c>
      <c r="B41" s="547"/>
      <c r="C41" s="547"/>
      <c r="D41" s="547"/>
      <c r="E41" s="547"/>
      <c r="F41" s="547"/>
      <c r="G41" s="547"/>
      <c r="H41" s="547"/>
      <c r="I41" s="547"/>
      <c r="J41" s="547"/>
      <c r="K41" s="547"/>
    </row>
    <row r="42" spans="1:11" s="51" customFormat="1" ht="12" customHeight="1" thickBot="1" x14ac:dyDescent="0.35">
      <c r="A42" s="62" t="s">
        <v>302</v>
      </c>
      <c r="B42" s="101"/>
      <c r="C42" s="102"/>
      <c r="D42" s="63"/>
      <c r="E42" s="64"/>
      <c r="F42" s="63"/>
      <c r="G42" s="64"/>
      <c r="H42" s="63"/>
      <c r="I42" s="64"/>
      <c r="J42" s="63" t="s">
        <v>47</v>
      </c>
      <c r="K42" s="64">
        <v>188.9</v>
      </c>
    </row>
    <row r="43" spans="1:11" ht="12" customHeight="1" thickBot="1" x14ac:dyDescent="0.35">
      <c r="A43" s="548" t="s">
        <v>303</v>
      </c>
      <c r="B43" s="549"/>
      <c r="C43" s="549"/>
      <c r="D43" s="549"/>
      <c r="E43" s="549"/>
      <c r="F43" s="549"/>
      <c r="G43" s="549"/>
      <c r="H43" s="549"/>
      <c r="I43" s="549"/>
      <c r="J43" s="549"/>
      <c r="K43" s="549"/>
    </row>
    <row r="44" spans="1:11" s="51" customFormat="1" ht="12" customHeight="1" x14ac:dyDescent="0.3">
      <c r="A44" s="65" t="s">
        <v>170</v>
      </c>
      <c r="B44" s="66" t="s">
        <v>130</v>
      </c>
      <c r="C44" s="67">
        <v>171.65</v>
      </c>
      <c r="D44" s="68"/>
      <c r="E44" s="69"/>
      <c r="F44" s="70"/>
      <c r="G44" s="69"/>
      <c r="H44" s="70"/>
      <c r="I44" s="69"/>
      <c r="J44" s="70" t="s">
        <v>48</v>
      </c>
      <c r="K44" s="69">
        <v>361.21</v>
      </c>
    </row>
    <row r="45" spans="1:11" s="51" customFormat="1" ht="12" customHeight="1" thickBot="1" x14ac:dyDescent="0.35">
      <c r="A45" s="65" t="s">
        <v>280</v>
      </c>
      <c r="B45" s="66" t="s">
        <v>60</v>
      </c>
      <c r="C45" s="67">
        <v>44.7</v>
      </c>
      <c r="D45" s="68"/>
      <c r="E45" s="69"/>
      <c r="F45" s="70" t="s">
        <v>225</v>
      </c>
      <c r="G45" s="69">
        <v>56</v>
      </c>
      <c r="H45" s="70"/>
      <c r="I45" s="69"/>
      <c r="J45" s="70"/>
      <c r="K45" s="69"/>
    </row>
    <row r="46" spans="1:11" ht="12" customHeight="1" thickBot="1" x14ac:dyDescent="0.35">
      <c r="A46" s="71" t="s">
        <v>179</v>
      </c>
      <c r="B46" s="72"/>
      <c r="C46" s="73"/>
      <c r="D46" s="72">
        <v>1</v>
      </c>
      <c r="E46" s="73">
        <v>105</v>
      </c>
      <c r="F46" s="72"/>
      <c r="G46" s="73"/>
      <c r="H46" s="72"/>
      <c r="I46" s="73"/>
      <c r="J46" s="72"/>
      <c r="K46" s="73"/>
    </row>
    <row r="47" spans="1:11" ht="16.8" thickBot="1" x14ac:dyDescent="0.35">
      <c r="A47" s="47" t="s">
        <v>438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ht="15.75" customHeight="1" x14ac:dyDescent="0.3">
      <c r="A48" s="550" t="s">
        <v>42</v>
      </c>
      <c r="B48" s="529" t="s">
        <v>61</v>
      </c>
      <c r="C48" s="531"/>
      <c r="D48" s="529" t="s">
        <v>404</v>
      </c>
      <c r="E48" s="530"/>
      <c r="F48" s="530"/>
      <c r="G48" s="531"/>
      <c r="H48" s="529" t="s">
        <v>434</v>
      </c>
      <c r="I48" s="530"/>
      <c r="J48" s="530"/>
      <c r="K48" s="531"/>
    </row>
    <row r="49" spans="1:11" x14ac:dyDescent="0.3">
      <c r="A49" s="551"/>
      <c r="B49" s="532"/>
      <c r="C49" s="534"/>
      <c r="D49" s="532"/>
      <c r="E49" s="533"/>
      <c r="F49" s="533"/>
      <c r="G49" s="534"/>
      <c r="H49" s="532"/>
      <c r="I49" s="533"/>
      <c r="J49" s="533"/>
      <c r="K49" s="534"/>
    </row>
    <row r="50" spans="1:11" ht="13.5" customHeight="1" thickBot="1" x14ac:dyDescent="0.35">
      <c r="A50" s="552"/>
      <c r="B50" s="238" t="s">
        <v>44</v>
      </c>
      <c r="C50" s="239" t="s">
        <v>45</v>
      </c>
      <c r="D50" s="535" t="s">
        <v>44</v>
      </c>
      <c r="E50" s="536"/>
      <c r="F50" s="536" t="s">
        <v>45</v>
      </c>
      <c r="G50" s="553"/>
      <c r="H50" s="535" t="s">
        <v>44</v>
      </c>
      <c r="I50" s="536"/>
      <c r="J50" s="537" t="s">
        <v>45</v>
      </c>
      <c r="K50" s="538"/>
    </row>
    <row r="51" spans="1:11" ht="12" customHeight="1" thickBot="1" x14ac:dyDescent="0.35">
      <c r="A51" s="519" t="s">
        <v>46</v>
      </c>
      <c r="B51" s="520"/>
      <c r="C51" s="520"/>
      <c r="D51" s="520"/>
      <c r="E51" s="520"/>
      <c r="F51" s="520"/>
      <c r="G51" s="520"/>
      <c r="H51" s="521"/>
      <c r="I51" s="521"/>
      <c r="J51" s="521"/>
      <c r="K51" s="522"/>
    </row>
    <row r="52" spans="1:11" ht="12" customHeight="1" x14ac:dyDescent="0.3">
      <c r="A52" s="240" t="s">
        <v>49</v>
      </c>
      <c r="B52" s="241" t="s">
        <v>48</v>
      </c>
      <c r="C52" s="242">
        <v>96</v>
      </c>
      <c r="D52" s="483"/>
      <c r="E52" s="484"/>
      <c r="F52" s="481"/>
      <c r="G52" s="482"/>
      <c r="H52" s="477"/>
      <c r="I52" s="478"/>
      <c r="J52" s="481"/>
      <c r="K52" s="516"/>
    </row>
    <row r="53" spans="1:11" ht="15.75" customHeight="1" x14ac:dyDescent="0.3">
      <c r="A53" s="240" t="s">
        <v>50</v>
      </c>
      <c r="B53" s="241" t="s">
        <v>48</v>
      </c>
      <c r="C53" s="242">
        <v>130</v>
      </c>
      <c r="D53" s="483"/>
      <c r="E53" s="484"/>
      <c r="F53" s="479"/>
      <c r="G53" s="480"/>
      <c r="H53" s="477"/>
      <c r="I53" s="478"/>
      <c r="J53" s="479"/>
      <c r="K53" s="517"/>
    </row>
    <row r="54" spans="1:11" ht="12" customHeight="1" x14ac:dyDescent="0.3">
      <c r="A54" s="240" t="s">
        <v>62</v>
      </c>
      <c r="B54" s="241" t="s">
        <v>63</v>
      </c>
      <c r="C54" s="242">
        <v>220</v>
      </c>
      <c r="D54" s="483"/>
      <c r="E54" s="484"/>
      <c r="F54" s="473"/>
      <c r="G54" s="474"/>
      <c r="H54" s="477"/>
      <c r="I54" s="478"/>
      <c r="J54" s="473"/>
      <c r="K54" s="495"/>
    </row>
    <row r="55" spans="1:11" s="51" customFormat="1" ht="12" customHeight="1" x14ac:dyDescent="0.3">
      <c r="A55" s="240" t="s">
        <v>284</v>
      </c>
      <c r="B55" s="241" t="s">
        <v>47</v>
      </c>
      <c r="C55" s="242">
        <v>151</v>
      </c>
      <c r="D55" s="483"/>
      <c r="E55" s="484"/>
      <c r="F55" s="473"/>
      <c r="G55" s="474"/>
      <c r="H55" s="477"/>
      <c r="I55" s="478"/>
      <c r="J55" s="473"/>
      <c r="K55" s="495"/>
    </row>
    <row r="56" spans="1:11" ht="12" customHeight="1" x14ac:dyDescent="0.3">
      <c r="A56" s="240" t="s">
        <v>222</v>
      </c>
      <c r="B56" s="241" t="s">
        <v>387</v>
      </c>
      <c r="C56" s="242">
        <v>115</v>
      </c>
      <c r="D56" s="483"/>
      <c r="E56" s="484"/>
      <c r="F56" s="477"/>
      <c r="G56" s="478"/>
      <c r="H56" s="477" t="s">
        <v>48</v>
      </c>
      <c r="I56" s="478"/>
      <c r="J56" s="477">
        <v>666</v>
      </c>
      <c r="K56" s="518"/>
    </row>
    <row r="57" spans="1:11" s="51" customFormat="1" ht="12" customHeight="1" x14ac:dyDescent="0.3">
      <c r="A57" s="240" t="s">
        <v>350</v>
      </c>
      <c r="B57" s="241" t="s">
        <v>285</v>
      </c>
      <c r="C57" s="242">
        <v>410</v>
      </c>
      <c r="D57" s="483"/>
      <c r="E57" s="484"/>
      <c r="F57" s="473"/>
      <c r="G57" s="474"/>
      <c r="H57" s="477"/>
      <c r="I57" s="478"/>
      <c r="J57" s="473"/>
      <c r="K57" s="495"/>
    </row>
    <row r="58" spans="1:11" s="51" customFormat="1" ht="12" customHeight="1" x14ac:dyDescent="0.3">
      <c r="A58" s="240" t="s">
        <v>286</v>
      </c>
      <c r="B58" s="241" t="s">
        <v>287</v>
      </c>
      <c r="C58" s="242">
        <v>327</v>
      </c>
      <c r="D58" s="483"/>
      <c r="E58" s="484"/>
      <c r="F58" s="473"/>
      <c r="G58" s="474"/>
      <c r="H58" s="477"/>
      <c r="I58" s="478"/>
      <c r="J58" s="473"/>
      <c r="K58" s="495"/>
    </row>
    <row r="59" spans="1:11" ht="12" customHeight="1" x14ac:dyDescent="0.3">
      <c r="A59" s="240" t="s">
        <v>64</v>
      </c>
      <c r="B59" s="241" t="s">
        <v>47</v>
      </c>
      <c r="C59" s="242">
        <v>116</v>
      </c>
      <c r="D59" s="483"/>
      <c r="E59" s="484"/>
      <c r="F59" s="473"/>
      <c r="G59" s="474"/>
      <c r="H59" s="477"/>
      <c r="I59" s="478"/>
      <c r="J59" s="473"/>
      <c r="K59" s="495"/>
    </row>
    <row r="60" spans="1:11" s="51" customFormat="1" ht="12" customHeight="1" x14ac:dyDescent="0.3">
      <c r="A60" s="240" t="s">
        <v>405</v>
      </c>
      <c r="B60" s="241"/>
      <c r="C60" s="242"/>
      <c r="D60" s="483" t="s">
        <v>47</v>
      </c>
      <c r="E60" s="484"/>
      <c r="F60" s="477">
        <v>129</v>
      </c>
      <c r="G60" s="478"/>
      <c r="H60" s="477"/>
      <c r="I60" s="478"/>
      <c r="J60" s="473"/>
      <c r="K60" s="495"/>
    </row>
    <row r="61" spans="1:11" s="51" customFormat="1" ht="12" customHeight="1" x14ac:dyDescent="0.3">
      <c r="A61" s="240" t="s">
        <v>406</v>
      </c>
      <c r="B61" s="241"/>
      <c r="C61" s="242"/>
      <c r="D61" s="483" t="s">
        <v>408</v>
      </c>
      <c r="E61" s="484"/>
      <c r="F61" s="477">
        <v>99</v>
      </c>
      <c r="G61" s="478"/>
      <c r="H61" s="477"/>
      <c r="I61" s="478"/>
      <c r="J61" s="473"/>
      <c r="K61" s="495"/>
    </row>
    <row r="62" spans="1:11" ht="12" customHeight="1" thickBot="1" x14ac:dyDescent="0.35">
      <c r="A62" s="243" t="s">
        <v>56</v>
      </c>
      <c r="B62" s="244" t="s">
        <v>48</v>
      </c>
      <c r="C62" s="245">
        <v>620</v>
      </c>
      <c r="D62" s="485" t="s">
        <v>47</v>
      </c>
      <c r="E62" s="486"/>
      <c r="F62" s="487">
        <v>135</v>
      </c>
      <c r="G62" s="488"/>
      <c r="H62" s="514"/>
      <c r="I62" s="515"/>
      <c r="J62" s="496"/>
      <c r="K62" s="497"/>
    </row>
    <row r="63" spans="1:11" ht="12" customHeight="1" thickBot="1" x14ac:dyDescent="0.35">
      <c r="A63" s="523" t="s">
        <v>57</v>
      </c>
      <c r="B63" s="524"/>
      <c r="C63" s="524"/>
      <c r="D63" s="524"/>
      <c r="E63" s="524"/>
      <c r="F63" s="524"/>
      <c r="G63" s="524"/>
      <c r="H63" s="524"/>
      <c r="I63" s="524"/>
      <c r="J63" s="524"/>
      <c r="K63" s="524"/>
    </row>
    <row r="64" spans="1:11" ht="12" customHeight="1" x14ac:dyDescent="0.3">
      <c r="A64" s="246" t="s">
        <v>65</v>
      </c>
      <c r="B64" s="247" t="s">
        <v>48</v>
      </c>
      <c r="C64" s="248">
        <v>725</v>
      </c>
      <c r="D64" s="475"/>
      <c r="E64" s="476"/>
      <c r="F64" s="453"/>
      <c r="G64" s="454"/>
      <c r="H64" s="502"/>
      <c r="I64" s="503"/>
      <c r="J64" s="508"/>
      <c r="K64" s="509"/>
    </row>
    <row r="65" spans="1:11" s="51" customFormat="1" ht="12" customHeight="1" x14ac:dyDescent="0.3">
      <c r="A65" s="249" t="s">
        <v>407</v>
      </c>
      <c r="B65" s="250"/>
      <c r="C65" s="251"/>
      <c r="D65" s="465" t="s">
        <v>47</v>
      </c>
      <c r="E65" s="466"/>
      <c r="F65" s="455">
        <v>58</v>
      </c>
      <c r="G65" s="456"/>
      <c r="H65" s="504"/>
      <c r="I65" s="505"/>
      <c r="J65" s="510"/>
      <c r="K65" s="511"/>
    </row>
    <row r="66" spans="1:11" ht="12" customHeight="1" thickBot="1" x14ac:dyDescent="0.35">
      <c r="A66" s="252" t="s">
        <v>164</v>
      </c>
      <c r="B66" s="253" t="s">
        <v>288</v>
      </c>
      <c r="C66" s="254">
        <v>22</v>
      </c>
      <c r="D66" s="467"/>
      <c r="E66" s="468"/>
      <c r="F66" s="457"/>
      <c r="G66" s="458"/>
      <c r="H66" s="506"/>
      <c r="I66" s="507"/>
      <c r="J66" s="512"/>
      <c r="K66" s="513"/>
    </row>
    <row r="67" spans="1:11" ht="12" customHeight="1" thickBot="1" x14ac:dyDescent="0.35">
      <c r="A67" s="525" t="s">
        <v>58</v>
      </c>
      <c r="B67" s="526"/>
      <c r="C67" s="526"/>
      <c r="D67" s="527"/>
      <c r="E67" s="528"/>
      <c r="F67" s="528"/>
      <c r="G67" s="528"/>
      <c r="H67" s="528"/>
      <c r="I67" s="528"/>
      <c r="J67" s="528"/>
      <c r="K67" s="528"/>
    </row>
    <row r="68" spans="1:11" ht="12" customHeight="1" x14ac:dyDescent="0.3">
      <c r="A68" s="255" t="s">
        <v>66</v>
      </c>
      <c r="B68" s="256" t="s">
        <v>59</v>
      </c>
      <c r="C68" s="257">
        <v>174</v>
      </c>
      <c r="D68" s="469"/>
      <c r="E68" s="470"/>
      <c r="F68" s="459"/>
      <c r="G68" s="460"/>
      <c r="H68" s="498"/>
      <c r="I68" s="499"/>
      <c r="J68" s="500"/>
      <c r="K68" s="501"/>
    </row>
    <row r="69" spans="1:11" s="51" customFormat="1" ht="12" customHeight="1" x14ac:dyDescent="0.3">
      <c r="A69" s="258" t="s">
        <v>439</v>
      </c>
      <c r="B69" s="259"/>
      <c r="C69" s="260"/>
      <c r="D69" s="471" t="s">
        <v>59</v>
      </c>
      <c r="E69" s="472"/>
      <c r="F69" s="461">
        <v>22</v>
      </c>
      <c r="G69" s="462"/>
      <c r="H69" s="489"/>
      <c r="I69" s="490"/>
      <c r="J69" s="489"/>
      <c r="K69" s="490"/>
    </row>
    <row r="70" spans="1:11" ht="12" customHeight="1" x14ac:dyDescent="0.3">
      <c r="A70" s="261" t="s">
        <v>165</v>
      </c>
      <c r="B70" s="262" t="s">
        <v>47</v>
      </c>
      <c r="C70" s="263">
        <v>135</v>
      </c>
      <c r="D70" s="471"/>
      <c r="E70" s="472"/>
      <c r="F70" s="461"/>
      <c r="G70" s="462"/>
      <c r="H70" s="489"/>
      <c r="I70" s="490"/>
      <c r="J70" s="493"/>
      <c r="K70" s="494"/>
    </row>
    <row r="71" spans="1:11" ht="12" customHeight="1" thickBot="1" x14ac:dyDescent="0.35">
      <c r="A71" s="264" t="s">
        <v>67</v>
      </c>
      <c r="B71" s="265" t="s">
        <v>289</v>
      </c>
      <c r="C71" s="266">
        <v>100.5</v>
      </c>
      <c r="D71" s="451"/>
      <c r="E71" s="452"/>
      <c r="F71" s="463"/>
      <c r="G71" s="464"/>
      <c r="H71" s="463" t="s">
        <v>435</v>
      </c>
      <c r="I71" s="464"/>
      <c r="J71" s="491">
        <v>7</v>
      </c>
      <c r="K71" s="492"/>
    </row>
    <row r="72" spans="1:11" x14ac:dyDescent="0.3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x14ac:dyDescent="0.3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</sheetData>
  <mergeCells count="93">
    <mergeCell ref="A43:K43"/>
    <mergeCell ref="A48:A50"/>
    <mergeCell ref="B48:C49"/>
    <mergeCell ref="D48:G49"/>
    <mergeCell ref="D50:E50"/>
    <mergeCell ref="F50:G50"/>
    <mergeCell ref="J2:K3"/>
    <mergeCell ref="A2:A4"/>
    <mergeCell ref="B2:C3"/>
    <mergeCell ref="D2:E3"/>
    <mergeCell ref="F2:G3"/>
    <mergeCell ref="H2:I3"/>
    <mergeCell ref="A5:K5"/>
    <mergeCell ref="A33:K33"/>
    <mergeCell ref="A41:K41"/>
    <mergeCell ref="A51:K51"/>
    <mergeCell ref="A63:K63"/>
    <mergeCell ref="A67:K67"/>
    <mergeCell ref="H48:K49"/>
    <mergeCell ref="H50:I50"/>
    <mergeCell ref="J50:K50"/>
    <mergeCell ref="H52:I52"/>
    <mergeCell ref="H53:I53"/>
    <mergeCell ref="H54:I54"/>
    <mergeCell ref="H55:I55"/>
    <mergeCell ref="H56:I56"/>
    <mergeCell ref="J57:K57"/>
    <mergeCell ref="J58:K58"/>
    <mergeCell ref="J59:K59"/>
    <mergeCell ref="H57:I57"/>
    <mergeCell ref="H58:I58"/>
    <mergeCell ref="H59:I59"/>
    <mergeCell ref="H60:I60"/>
    <mergeCell ref="J52:K52"/>
    <mergeCell ref="J53:K53"/>
    <mergeCell ref="J54:K54"/>
    <mergeCell ref="J55:K55"/>
    <mergeCell ref="J56:K56"/>
    <mergeCell ref="H69:I69"/>
    <mergeCell ref="H70:I70"/>
    <mergeCell ref="H71:I71"/>
    <mergeCell ref="J71:K71"/>
    <mergeCell ref="J70:K70"/>
    <mergeCell ref="J69:K69"/>
    <mergeCell ref="J60:K60"/>
    <mergeCell ref="J61:K61"/>
    <mergeCell ref="J62:K62"/>
    <mergeCell ref="H68:I68"/>
    <mergeCell ref="J68:K68"/>
    <mergeCell ref="H64:I64"/>
    <mergeCell ref="H65:I65"/>
    <mergeCell ref="H66:I66"/>
    <mergeCell ref="J64:K64"/>
    <mergeCell ref="J65:K65"/>
    <mergeCell ref="J66:K66"/>
    <mergeCell ref="H61:I61"/>
    <mergeCell ref="H62:I62"/>
    <mergeCell ref="D61:E61"/>
    <mergeCell ref="D53:E53"/>
    <mergeCell ref="D54:E54"/>
    <mergeCell ref="D55:E55"/>
    <mergeCell ref="D56:E56"/>
    <mergeCell ref="D57:E57"/>
    <mergeCell ref="D52:E52"/>
    <mergeCell ref="D64:E64"/>
    <mergeCell ref="F56:G56"/>
    <mergeCell ref="F55:G55"/>
    <mergeCell ref="F54:G54"/>
    <mergeCell ref="F53:G53"/>
    <mergeCell ref="F52:G52"/>
    <mergeCell ref="F60:G60"/>
    <mergeCell ref="F59:G59"/>
    <mergeCell ref="F58:G58"/>
    <mergeCell ref="F57:G57"/>
    <mergeCell ref="D62:E62"/>
    <mergeCell ref="F62:G62"/>
    <mergeCell ref="F61:G61"/>
    <mergeCell ref="D58:E58"/>
    <mergeCell ref="D59:E59"/>
    <mergeCell ref="D60:E60"/>
    <mergeCell ref="D71:E71"/>
    <mergeCell ref="F64:G64"/>
    <mergeCell ref="F65:G65"/>
    <mergeCell ref="F66:G66"/>
    <mergeCell ref="F68:G68"/>
    <mergeCell ref="F69:G69"/>
    <mergeCell ref="F70:G70"/>
    <mergeCell ref="F71:G71"/>
    <mergeCell ref="D65:E65"/>
    <mergeCell ref="D66:E66"/>
    <mergeCell ref="D68:E68"/>
    <mergeCell ref="D69:E69"/>
    <mergeCell ref="D70:E70"/>
  </mergeCells>
  <printOptions horizontalCentered="1"/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42"/>
  <sheetViews>
    <sheetView zoomScale="110" zoomScaleNormal="110" workbookViewId="0">
      <pane xSplit="1" topLeftCell="B1" activePane="topRight" state="frozen"/>
      <selection sqref="A1:C1"/>
      <selection pane="topRight" activeCell="A27" sqref="A27:XFD27"/>
    </sheetView>
  </sheetViews>
  <sheetFormatPr defaultRowHeight="14.4" x14ac:dyDescent="0.3"/>
  <cols>
    <col min="1" max="1" width="24.88671875" customWidth="1"/>
    <col min="2" max="5" width="5.5546875" style="40" customWidth="1"/>
    <col min="6" max="6" width="5.5546875" customWidth="1"/>
    <col min="7" max="9" width="5.5546875" style="40" customWidth="1"/>
    <col min="10" max="10" width="6.44140625" style="40" customWidth="1"/>
    <col min="11" max="11" width="6.5546875" style="40" customWidth="1"/>
    <col min="12" max="13" width="7.5546875" style="40" customWidth="1"/>
    <col min="14" max="14" width="5.5546875" style="40" customWidth="1"/>
    <col min="15" max="15" width="7" style="40" customWidth="1"/>
    <col min="16" max="16" width="6.109375" style="40" customWidth="1"/>
    <col min="17" max="18" width="5.5546875" hidden="1" customWidth="1"/>
    <col min="19" max="19" width="6.5546875" style="51" customWidth="1"/>
    <col min="20" max="20" width="7.44140625" customWidth="1"/>
    <col min="22" max="23" width="9.109375" hidden="1" customWidth="1"/>
    <col min="24" max="29" width="5.6640625" style="6" hidden="1" customWidth="1"/>
    <col min="30" max="30" width="5.6640625" hidden="1" customWidth="1"/>
    <col min="31" max="31" width="9.109375" hidden="1" customWidth="1"/>
    <col min="32" max="37" width="5.6640625" style="6" hidden="1" customWidth="1"/>
    <col min="38" max="38" width="5.6640625" hidden="1" customWidth="1"/>
    <col min="39" max="39" width="1.33203125" hidden="1" customWidth="1"/>
    <col min="40" max="41" width="16.33203125" hidden="1" customWidth="1"/>
    <col min="42" max="42" width="24" hidden="1" customWidth="1"/>
    <col min="43" max="50" width="9.109375" hidden="1" customWidth="1"/>
    <col min="51" max="51" width="9.109375" customWidth="1"/>
  </cols>
  <sheetData>
    <row r="1" spans="1:50" ht="16.8" thickBot="1" x14ac:dyDescent="0.45">
      <c r="A1" s="2" t="s">
        <v>436</v>
      </c>
      <c r="F1" s="4"/>
      <c r="O1" s="560"/>
      <c r="P1" s="561"/>
      <c r="X1" s="5"/>
      <c r="AF1" s="5"/>
    </row>
    <row r="2" spans="1:50" ht="92.25" customHeight="1" x14ac:dyDescent="0.3">
      <c r="A2" s="566" t="s">
        <v>68</v>
      </c>
      <c r="B2" s="569" t="s">
        <v>142</v>
      </c>
      <c r="C2" s="556" t="s">
        <v>160</v>
      </c>
      <c r="D2" s="556" t="s">
        <v>152</v>
      </c>
      <c r="E2" s="556" t="s">
        <v>159</v>
      </c>
      <c r="F2" s="556" t="s">
        <v>69</v>
      </c>
      <c r="G2" s="556" t="s">
        <v>141</v>
      </c>
      <c r="H2" s="556" t="s">
        <v>137</v>
      </c>
      <c r="I2" s="556" t="s">
        <v>70</v>
      </c>
      <c r="J2" s="556" t="s">
        <v>138</v>
      </c>
      <c r="K2" s="556" t="s">
        <v>140</v>
      </c>
      <c r="L2" s="556" t="s">
        <v>71</v>
      </c>
      <c r="M2" s="556" t="s">
        <v>409</v>
      </c>
      <c r="N2" s="556" t="s">
        <v>72</v>
      </c>
      <c r="O2" s="556" t="s">
        <v>73</v>
      </c>
      <c r="P2" s="564" t="s">
        <v>163</v>
      </c>
      <c r="Q2" s="195"/>
      <c r="R2" s="195"/>
      <c r="S2" s="564" t="s">
        <v>305</v>
      </c>
      <c r="T2" s="558" t="s">
        <v>298</v>
      </c>
      <c r="U2" s="40"/>
      <c r="X2" s="554" t="s">
        <v>74</v>
      </c>
      <c r="Y2" s="555"/>
      <c r="Z2" s="555"/>
      <c r="AA2" s="555"/>
      <c r="AB2" s="555"/>
      <c r="AC2" s="555"/>
      <c r="AD2" s="555"/>
      <c r="AF2" s="554" t="s">
        <v>74</v>
      </c>
      <c r="AG2" s="555"/>
      <c r="AH2" s="555"/>
      <c r="AI2" s="555"/>
      <c r="AJ2" s="555"/>
      <c r="AK2" s="555"/>
      <c r="AL2" s="555"/>
    </row>
    <row r="3" spans="1:50" ht="16.5" customHeight="1" x14ac:dyDescent="0.3">
      <c r="A3" s="567"/>
      <c r="B3" s="570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65"/>
      <c r="Q3" s="196" t="s">
        <v>78</v>
      </c>
      <c r="R3" s="196" t="s">
        <v>79</v>
      </c>
      <c r="S3" s="565"/>
      <c r="T3" s="559"/>
      <c r="U3" s="40"/>
      <c r="X3" s="554"/>
      <c r="Y3" s="555"/>
      <c r="Z3" s="555"/>
      <c r="AA3" s="555"/>
      <c r="AB3" s="555"/>
      <c r="AC3" s="555"/>
      <c r="AD3" s="555"/>
      <c r="AF3" s="554"/>
      <c r="AG3" s="555"/>
      <c r="AH3" s="555"/>
      <c r="AI3" s="555"/>
      <c r="AJ3" s="555"/>
      <c r="AK3" s="555"/>
      <c r="AL3" s="555"/>
    </row>
    <row r="4" spans="1:50" ht="16.5" customHeight="1" thickBot="1" x14ac:dyDescent="0.35">
      <c r="A4" s="568"/>
      <c r="B4" s="119" t="s">
        <v>81</v>
      </c>
      <c r="C4" s="79" t="s">
        <v>81</v>
      </c>
      <c r="D4" s="79" t="s">
        <v>81</v>
      </c>
      <c r="E4" s="79" t="s">
        <v>81</v>
      </c>
      <c r="F4" s="79" t="s">
        <v>81</v>
      </c>
      <c r="G4" s="79" t="s">
        <v>81</v>
      </c>
      <c r="H4" s="79" t="s">
        <v>81</v>
      </c>
      <c r="I4" s="79" t="s">
        <v>81</v>
      </c>
      <c r="J4" s="79" t="s">
        <v>81</v>
      </c>
      <c r="K4" s="80" t="s">
        <v>82</v>
      </c>
      <c r="L4" s="80" t="s">
        <v>82</v>
      </c>
      <c r="M4" s="80" t="s">
        <v>81</v>
      </c>
      <c r="N4" s="80" t="s">
        <v>82</v>
      </c>
      <c r="O4" s="80" t="s">
        <v>81</v>
      </c>
      <c r="P4" s="80" t="s">
        <v>82</v>
      </c>
      <c r="Q4" s="84"/>
      <c r="R4" s="84"/>
      <c r="S4" s="83" t="s">
        <v>82</v>
      </c>
      <c r="T4" s="83" t="s">
        <v>82</v>
      </c>
      <c r="U4" s="40"/>
      <c r="X4" s="7" t="s">
        <v>75</v>
      </c>
      <c r="Y4" s="8" t="s">
        <v>76</v>
      </c>
      <c r="Z4" s="8" t="s">
        <v>77</v>
      </c>
      <c r="AA4" s="8" t="s">
        <v>78</v>
      </c>
      <c r="AB4" s="8" t="s">
        <v>79</v>
      </c>
      <c r="AC4" s="8" t="s">
        <v>80</v>
      </c>
      <c r="AD4" s="8" t="s">
        <v>83</v>
      </c>
      <c r="AF4" s="7" t="s">
        <v>75</v>
      </c>
      <c r="AG4" s="8" t="s">
        <v>76</v>
      </c>
      <c r="AH4" s="8" t="s">
        <v>77</v>
      </c>
      <c r="AI4" s="8" t="s">
        <v>78</v>
      </c>
      <c r="AJ4" s="8" t="s">
        <v>79</v>
      </c>
      <c r="AK4" s="8" t="s">
        <v>80</v>
      </c>
      <c r="AL4" s="8" t="s">
        <v>83</v>
      </c>
      <c r="AN4" s="9" t="s">
        <v>84</v>
      </c>
      <c r="AO4" s="6"/>
    </row>
    <row r="5" spans="1:50" x14ac:dyDescent="0.3">
      <c r="A5" s="120" t="s">
        <v>299</v>
      </c>
      <c r="B5" s="144"/>
      <c r="C5" s="145"/>
      <c r="D5" s="145">
        <v>150</v>
      </c>
      <c r="E5" s="145">
        <v>155</v>
      </c>
      <c r="F5" s="145">
        <v>156</v>
      </c>
      <c r="G5" s="145">
        <v>160</v>
      </c>
      <c r="H5" s="145"/>
      <c r="I5" s="145">
        <v>145</v>
      </c>
      <c r="J5" s="145">
        <v>160</v>
      </c>
      <c r="K5" s="145"/>
      <c r="L5" s="146"/>
      <c r="M5" s="146"/>
      <c r="N5" s="146"/>
      <c r="O5" s="146">
        <v>145</v>
      </c>
      <c r="P5" s="146">
        <v>169.1</v>
      </c>
      <c r="Q5" s="147" t="str">
        <f>+IF(AA5&lt;&gt;0,IF($W5&lt;&gt;0,($W5/AI5),""),"")</f>
        <v/>
      </c>
      <c r="R5" s="148" t="str">
        <f>+IF(AB5&lt;&gt;0,IF($W5&lt;&gt;0,($W5/AJ5),""),"")</f>
        <v/>
      </c>
      <c r="S5" s="149">
        <v>150</v>
      </c>
      <c r="T5" s="146"/>
      <c r="U5" s="111"/>
      <c r="V5" s="562" t="e">
        <f>+AVERAGE(#REF!)</f>
        <v>#REF!</v>
      </c>
      <c r="W5" s="10">
        <f>IF(SUM(B5:P5)&lt;&gt;0,AVERAGE(B5:P5),0)</f>
        <v>155.01249999999999</v>
      </c>
      <c r="X5" s="11">
        <v>0.46</v>
      </c>
      <c r="Y5" s="12"/>
      <c r="Z5" s="12"/>
      <c r="AA5" s="12"/>
      <c r="AB5" s="12"/>
      <c r="AC5" s="12"/>
      <c r="AD5" s="12"/>
      <c r="AF5" s="13">
        <f>IF(X5&gt;0,100*X5,"")</f>
        <v>46</v>
      </c>
      <c r="AG5" s="13" t="str">
        <f t="shared" ref="AG5:AL19" si="0">IF(Y5&gt;0,100*Y5,"")</f>
        <v/>
      </c>
      <c r="AH5" s="13" t="str">
        <f t="shared" si="0"/>
        <v/>
      </c>
      <c r="AI5" s="13" t="str">
        <f t="shared" si="0"/>
        <v/>
      </c>
      <c r="AJ5" s="13" t="str">
        <f t="shared" si="0"/>
        <v/>
      </c>
      <c r="AK5" s="13" t="str">
        <f t="shared" si="0"/>
        <v/>
      </c>
      <c r="AL5" s="13" t="str">
        <f t="shared" si="0"/>
        <v/>
      </c>
    </row>
    <row r="6" spans="1:50" x14ac:dyDescent="0.3">
      <c r="A6" s="121" t="s">
        <v>382</v>
      </c>
      <c r="B6" s="150">
        <v>125</v>
      </c>
      <c r="C6" s="151">
        <v>120</v>
      </c>
      <c r="D6" s="151">
        <v>115</v>
      </c>
      <c r="E6" s="151">
        <v>118</v>
      </c>
      <c r="F6" s="151">
        <v>128</v>
      </c>
      <c r="G6" s="151">
        <v>118</v>
      </c>
      <c r="H6" s="151">
        <v>102</v>
      </c>
      <c r="I6" s="151">
        <v>150</v>
      </c>
      <c r="J6" s="151">
        <v>102.5</v>
      </c>
      <c r="K6" s="151"/>
      <c r="L6" s="152">
        <v>107</v>
      </c>
      <c r="M6" s="152">
        <v>96.6</v>
      </c>
      <c r="N6" s="152">
        <v>113.4</v>
      </c>
      <c r="O6" s="152">
        <v>123</v>
      </c>
      <c r="P6" s="152">
        <v>128.19999999999999</v>
      </c>
      <c r="Q6" s="153" t="str">
        <f>+IF(AA6&lt;&gt;0,IF($W6&lt;&gt;0,($W6/AI6),""),"")</f>
        <v/>
      </c>
      <c r="R6" s="154" t="str">
        <f>+IF(AB6&lt;&gt;0,IF($W6&lt;&gt;0,($W6/AJ6),""),"")</f>
        <v/>
      </c>
      <c r="S6" s="155">
        <v>120</v>
      </c>
      <c r="T6" s="152"/>
      <c r="U6" s="40"/>
      <c r="V6" s="563"/>
      <c r="W6" s="10">
        <f>IF(SUM(B6:P6)&lt;&gt;0,AVERAGE(B6:P6),0)</f>
        <v>117.62142857142858</v>
      </c>
      <c r="X6" s="11">
        <v>0.32</v>
      </c>
      <c r="Y6" s="12"/>
      <c r="Z6" s="12"/>
      <c r="AA6" s="12"/>
      <c r="AB6" s="12"/>
      <c r="AC6" s="12"/>
      <c r="AD6" s="12"/>
      <c r="AF6" s="13">
        <f t="shared" ref="AF6:AL32" si="1">IF(X6&gt;0,100*X6,"")</f>
        <v>32</v>
      </c>
      <c r="AG6" s="13" t="str">
        <f t="shared" si="0"/>
        <v/>
      </c>
      <c r="AH6" s="13" t="str">
        <f t="shared" si="0"/>
        <v/>
      </c>
      <c r="AI6" s="13" t="str">
        <f t="shared" si="0"/>
        <v/>
      </c>
      <c r="AJ6" s="13" t="str">
        <f t="shared" si="0"/>
        <v/>
      </c>
      <c r="AK6" s="13" t="str">
        <f t="shared" si="0"/>
        <v/>
      </c>
      <c r="AL6" s="13" t="str">
        <f t="shared" si="0"/>
        <v/>
      </c>
    </row>
    <row r="7" spans="1:50" s="51" customFormat="1" x14ac:dyDescent="0.3">
      <c r="A7" s="121" t="s">
        <v>447</v>
      </c>
      <c r="B7" s="150"/>
      <c r="C7" s="151"/>
      <c r="D7" s="151"/>
      <c r="E7" s="151"/>
      <c r="F7" s="151"/>
      <c r="G7" s="151">
        <v>98</v>
      </c>
      <c r="H7" s="151"/>
      <c r="I7" s="151"/>
      <c r="J7" s="151"/>
      <c r="K7" s="151"/>
      <c r="L7" s="152"/>
      <c r="M7" s="152"/>
      <c r="N7" s="152"/>
      <c r="O7" s="152"/>
      <c r="P7" s="152"/>
      <c r="Q7" s="153"/>
      <c r="R7" s="154"/>
      <c r="S7" s="155"/>
      <c r="T7" s="152"/>
      <c r="U7" s="40"/>
      <c r="V7" s="139"/>
      <c r="W7" s="10"/>
      <c r="X7" s="11"/>
      <c r="Y7" s="12"/>
      <c r="Z7" s="12"/>
      <c r="AA7" s="12"/>
      <c r="AB7" s="12"/>
      <c r="AC7" s="12"/>
      <c r="AD7" s="12"/>
      <c r="AF7" s="13"/>
      <c r="AG7" s="13"/>
      <c r="AH7" s="13"/>
      <c r="AI7" s="13"/>
      <c r="AJ7" s="13"/>
      <c r="AK7" s="13"/>
      <c r="AL7" s="13"/>
    </row>
    <row r="8" spans="1:50" s="51" customFormat="1" x14ac:dyDescent="0.3">
      <c r="A8" s="121" t="s">
        <v>389</v>
      </c>
      <c r="B8" s="150"/>
      <c r="C8" s="151"/>
      <c r="D8" s="151"/>
      <c r="E8" s="151"/>
      <c r="F8" s="151"/>
      <c r="G8" s="151"/>
      <c r="H8" s="151"/>
      <c r="I8" s="151"/>
      <c r="J8" s="151">
        <v>105</v>
      </c>
      <c r="K8" s="151"/>
      <c r="L8" s="152"/>
      <c r="M8" s="152"/>
      <c r="N8" s="152"/>
      <c r="O8" s="152"/>
      <c r="P8" s="152"/>
      <c r="Q8" s="153"/>
      <c r="R8" s="154"/>
      <c r="S8" s="155"/>
      <c r="T8" s="152">
        <v>92.4</v>
      </c>
      <c r="U8" s="40"/>
      <c r="V8" s="117"/>
      <c r="W8" s="10"/>
      <c r="X8" s="11"/>
      <c r="Y8" s="12"/>
      <c r="Z8" s="12"/>
      <c r="AA8" s="12"/>
      <c r="AB8" s="12"/>
      <c r="AC8" s="12"/>
      <c r="AD8" s="12"/>
      <c r="AF8" s="13"/>
      <c r="AG8" s="13"/>
      <c r="AH8" s="13"/>
      <c r="AI8" s="13"/>
      <c r="AJ8" s="13"/>
      <c r="AK8" s="13"/>
      <c r="AL8" s="13"/>
    </row>
    <row r="9" spans="1:50" x14ac:dyDescent="0.3">
      <c r="A9" s="121" t="s">
        <v>180</v>
      </c>
      <c r="B9" s="150">
        <v>110</v>
      </c>
      <c r="C9" s="151">
        <v>110</v>
      </c>
      <c r="D9" s="151"/>
      <c r="E9" s="151"/>
      <c r="F9" s="151"/>
      <c r="G9" s="151"/>
      <c r="H9" s="151">
        <v>110</v>
      </c>
      <c r="I9" s="151"/>
      <c r="J9" s="151"/>
      <c r="K9" s="151"/>
      <c r="L9" s="152"/>
      <c r="M9" s="152"/>
      <c r="N9" s="152"/>
      <c r="O9" s="152"/>
      <c r="P9" s="152"/>
      <c r="Q9" s="156" t="str">
        <f t="shared" ref="Q9:R12" si="2">+IF(AA9&lt;&gt;0,IF($W9&lt;&gt;0,($W9/AI9),""),"")</f>
        <v/>
      </c>
      <c r="R9" s="157" t="str">
        <f t="shared" si="2"/>
        <v/>
      </c>
      <c r="S9" s="155"/>
      <c r="T9" s="152"/>
      <c r="U9" s="40"/>
      <c r="W9" s="10">
        <f>IF(SUM(B9:P9)&lt;&gt;0,AVERAGE(B9:P9),0)</f>
        <v>110</v>
      </c>
      <c r="X9" s="11">
        <v>0.26</v>
      </c>
      <c r="Y9" s="12"/>
      <c r="Z9" s="12"/>
      <c r="AA9" s="12"/>
      <c r="AB9" s="12"/>
      <c r="AC9" s="12">
        <v>0.13</v>
      </c>
      <c r="AD9" s="12"/>
      <c r="AF9" s="13">
        <f t="shared" si="1"/>
        <v>26</v>
      </c>
      <c r="AG9" s="13" t="str">
        <f t="shared" si="0"/>
        <v/>
      </c>
      <c r="AH9" s="13" t="str">
        <f t="shared" si="0"/>
        <v/>
      </c>
      <c r="AI9" s="13" t="str">
        <f t="shared" si="0"/>
        <v/>
      </c>
      <c r="AJ9" s="13" t="str">
        <f t="shared" si="0"/>
        <v/>
      </c>
      <c r="AK9" s="13">
        <f t="shared" si="0"/>
        <v>13</v>
      </c>
      <c r="AL9" s="13" t="str">
        <f t="shared" si="0"/>
        <v/>
      </c>
    </row>
    <row r="10" spans="1:50" x14ac:dyDescent="0.3">
      <c r="A10" s="121" t="s">
        <v>85</v>
      </c>
      <c r="B10" s="150">
        <v>115</v>
      </c>
      <c r="C10" s="151">
        <v>110</v>
      </c>
      <c r="D10" s="151">
        <v>108</v>
      </c>
      <c r="E10" s="151">
        <v>102</v>
      </c>
      <c r="F10" s="151"/>
      <c r="G10" s="151">
        <v>112.5</v>
      </c>
      <c r="H10" s="151">
        <v>110</v>
      </c>
      <c r="I10" s="151">
        <v>138</v>
      </c>
      <c r="J10" s="151"/>
      <c r="K10" s="151"/>
      <c r="L10" s="152">
        <v>94.5</v>
      </c>
      <c r="M10" s="152">
        <v>80.400000000000006</v>
      </c>
      <c r="N10" s="152">
        <v>102.6</v>
      </c>
      <c r="O10" s="152">
        <v>117</v>
      </c>
      <c r="P10" s="152">
        <v>92.9</v>
      </c>
      <c r="Q10" s="156">
        <f t="shared" si="2"/>
        <v>53.454166666666673</v>
      </c>
      <c r="R10" s="157">
        <f t="shared" si="2"/>
        <v>26.727083333333336</v>
      </c>
      <c r="S10" s="155">
        <v>98</v>
      </c>
      <c r="T10" s="152"/>
      <c r="U10" s="40"/>
      <c r="W10" s="10">
        <f>IF(SUM(B10:P10)&lt;&gt;0,AVERAGE(B10:P10),0)</f>
        <v>106.90833333333335</v>
      </c>
      <c r="X10" s="11">
        <v>0.27</v>
      </c>
      <c r="Y10" s="12"/>
      <c r="Z10" s="12"/>
      <c r="AA10" s="12">
        <v>0.02</v>
      </c>
      <c r="AB10" s="12">
        <v>0.04</v>
      </c>
      <c r="AC10" s="12"/>
      <c r="AD10" s="12"/>
      <c r="AF10" s="13">
        <f t="shared" si="1"/>
        <v>27</v>
      </c>
      <c r="AG10" s="13" t="str">
        <f t="shared" si="0"/>
        <v/>
      </c>
      <c r="AH10" s="13" t="str">
        <f t="shared" si="0"/>
        <v/>
      </c>
      <c r="AI10" s="13">
        <f t="shared" si="0"/>
        <v>2</v>
      </c>
      <c r="AJ10" s="13">
        <f t="shared" si="0"/>
        <v>4</v>
      </c>
      <c r="AK10" s="13" t="str">
        <f t="shared" si="0"/>
        <v/>
      </c>
      <c r="AL10" s="13" t="str">
        <f t="shared" si="0"/>
        <v/>
      </c>
    </row>
    <row r="11" spans="1:50" ht="15" thickBot="1" x14ac:dyDescent="0.35">
      <c r="A11" s="121" t="s">
        <v>86</v>
      </c>
      <c r="B11" s="150"/>
      <c r="C11" s="151"/>
      <c r="D11" s="151"/>
      <c r="E11" s="151"/>
      <c r="F11" s="151"/>
      <c r="G11" s="151"/>
      <c r="H11" s="151"/>
      <c r="I11" s="151"/>
      <c r="J11" s="151">
        <v>88</v>
      </c>
      <c r="K11" s="151"/>
      <c r="L11" s="152"/>
      <c r="M11" s="152"/>
      <c r="N11" s="152">
        <v>100</v>
      </c>
      <c r="O11" s="152">
        <v>99</v>
      </c>
      <c r="P11" s="152"/>
      <c r="Q11" s="158" t="str">
        <f t="shared" si="2"/>
        <v/>
      </c>
      <c r="R11" s="159" t="str">
        <f t="shared" si="2"/>
        <v/>
      </c>
      <c r="S11" s="160"/>
      <c r="T11" s="152"/>
      <c r="U11" s="40"/>
      <c r="W11" s="10">
        <f>IF(SUM(B11:P11)&lt;&gt;0,AVERAGE(B11:P11),0)</f>
        <v>95.666666666666671</v>
      </c>
      <c r="X11" s="11">
        <v>0.21</v>
      </c>
      <c r="Y11" s="12"/>
      <c r="Z11" s="12"/>
      <c r="AA11" s="12"/>
      <c r="AB11" s="12"/>
      <c r="AC11" s="12">
        <v>0.24</v>
      </c>
      <c r="AD11" s="12"/>
      <c r="AF11" s="13">
        <f t="shared" si="1"/>
        <v>21</v>
      </c>
      <c r="AG11" s="13" t="str">
        <f t="shared" si="0"/>
        <v/>
      </c>
      <c r="AH11" s="13" t="str">
        <f t="shared" si="0"/>
        <v/>
      </c>
      <c r="AI11" s="13" t="str">
        <f t="shared" si="0"/>
        <v/>
      </c>
      <c r="AJ11" s="13" t="str">
        <f t="shared" si="0"/>
        <v/>
      </c>
      <c r="AK11" s="13">
        <f t="shared" si="0"/>
        <v>24</v>
      </c>
      <c r="AL11" s="13" t="str">
        <f t="shared" si="0"/>
        <v/>
      </c>
    </row>
    <row r="12" spans="1:50" ht="15" thickBot="1" x14ac:dyDescent="0.35">
      <c r="A12" s="122" t="s">
        <v>290</v>
      </c>
      <c r="B12" s="161"/>
      <c r="C12" s="162"/>
      <c r="D12" s="162">
        <v>154</v>
      </c>
      <c r="E12" s="162">
        <v>160</v>
      </c>
      <c r="F12" s="162">
        <v>162</v>
      </c>
      <c r="G12" s="162">
        <v>165</v>
      </c>
      <c r="H12" s="162"/>
      <c r="I12" s="162"/>
      <c r="J12" s="162">
        <v>165</v>
      </c>
      <c r="K12" s="162"/>
      <c r="L12" s="163"/>
      <c r="M12" s="163"/>
      <c r="N12" s="163"/>
      <c r="O12" s="163"/>
      <c r="P12" s="163"/>
      <c r="Q12" s="164" t="str">
        <f t="shared" si="2"/>
        <v/>
      </c>
      <c r="R12" s="164" t="str">
        <f t="shared" si="2"/>
        <v/>
      </c>
      <c r="S12" s="164"/>
      <c r="T12" s="163"/>
      <c r="U12" s="40"/>
      <c r="V12" s="38" t="e">
        <f>+#REF!</f>
        <v>#REF!</v>
      </c>
      <c r="W12" s="10">
        <f>IF(SUM(B12:P12)&lt;&gt;0,AVERAGE(B12:P12),0)</f>
        <v>161.19999999999999</v>
      </c>
      <c r="X12" s="14"/>
      <c r="Y12" s="15">
        <v>0.4</v>
      </c>
      <c r="Z12" s="15"/>
      <c r="AA12" s="15"/>
      <c r="AB12" s="15"/>
      <c r="AC12" s="15"/>
      <c r="AD12" s="15"/>
      <c r="AF12" s="16" t="str">
        <f t="shared" si="1"/>
        <v/>
      </c>
      <c r="AG12" s="16">
        <f t="shared" si="0"/>
        <v>40</v>
      </c>
      <c r="AH12" s="16" t="str">
        <f t="shared" si="0"/>
        <v/>
      </c>
      <c r="AI12" s="16" t="str">
        <f t="shared" si="0"/>
        <v/>
      </c>
      <c r="AJ12" s="16" t="str">
        <f t="shared" si="0"/>
        <v/>
      </c>
      <c r="AK12" s="16" t="str">
        <f t="shared" si="0"/>
        <v/>
      </c>
      <c r="AL12" s="16" t="str">
        <f t="shared" si="0"/>
        <v/>
      </c>
    </row>
    <row r="13" spans="1:50" s="51" customFormat="1" ht="15" thickBot="1" x14ac:dyDescent="0.35">
      <c r="A13" s="122" t="s">
        <v>449</v>
      </c>
      <c r="B13" s="161"/>
      <c r="C13" s="162"/>
      <c r="D13" s="162"/>
      <c r="E13" s="162"/>
      <c r="F13" s="162"/>
      <c r="G13" s="162">
        <v>83</v>
      </c>
      <c r="H13" s="162"/>
      <c r="I13" s="162"/>
      <c r="J13" s="162"/>
      <c r="K13" s="162"/>
      <c r="L13" s="163"/>
      <c r="M13" s="163"/>
      <c r="N13" s="163"/>
      <c r="O13" s="163"/>
      <c r="P13" s="163"/>
      <c r="Q13" s="164"/>
      <c r="R13" s="164"/>
      <c r="S13" s="164"/>
      <c r="T13" s="163"/>
      <c r="U13" s="40"/>
      <c r="V13" s="116"/>
      <c r="W13" s="10"/>
      <c r="X13" s="14"/>
      <c r="Y13" s="15"/>
      <c r="Z13" s="15"/>
      <c r="AA13" s="15"/>
      <c r="AB13" s="15"/>
      <c r="AC13" s="15"/>
      <c r="AD13" s="15"/>
      <c r="AF13" s="16"/>
      <c r="AG13" s="16"/>
      <c r="AH13" s="16"/>
      <c r="AI13" s="16"/>
      <c r="AJ13" s="16"/>
      <c r="AK13" s="16"/>
      <c r="AL13" s="16"/>
    </row>
    <row r="14" spans="1:50" ht="15" thickBot="1" x14ac:dyDescent="0.35">
      <c r="A14" s="123" t="s">
        <v>87</v>
      </c>
      <c r="B14" s="165">
        <v>152</v>
      </c>
      <c r="C14" s="166"/>
      <c r="D14" s="166">
        <v>136</v>
      </c>
      <c r="E14" s="166">
        <v>137</v>
      </c>
      <c r="F14" s="166">
        <v>152</v>
      </c>
      <c r="G14" s="166">
        <v>142</v>
      </c>
      <c r="H14" s="166"/>
      <c r="I14" s="166"/>
      <c r="J14" s="166"/>
      <c r="K14" s="166"/>
      <c r="L14" s="167"/>
      <c r="M14" s="167">
        <v>131.80000000000001</v>
      </c>
      <c r="N14" s="167"/>
      <c r="O14" s="167"/>
      <c r="P14" s="167">
        <v>134</v>
      </c>
      <c r="Q14" s="168" t="str">
        <f>+IF(AA14&lt;&gt;0,IF($W14&lt;&gt;0,($W14/AI14),""),"")</f>
        <v/>
      </c>
      <c r="R14" s="168" t="str">
        <f>+IF(AB14&lt;&gt;0,IF($W14&lt;&gt;0,($W14/AJ14),""),"")</f>
        <v/>
      </c>
      <c r="S14" s="169"/>
      <c r="T14" s="167"/>
      <c r="U14" s="40"/>
      <c r="V14" s="38" t="e">
        <f>+#REF!</f>
        <v>#REF!</v>
      </c>
      <c r="W14" s="10">
        <f t="shared" ref="W14:W26" si="3">IF(SUM(B14:P14)&lt;&gt;0,AVERAGE(B14:P14),0)</f>
        <v>140.68571428571428</v>
      </c>
      <c r="X14" s="17"/>
      <c r="Y14" s="18"/>
      <c r="Z14" s="18">
        <v>0.6</v>
      </c>
      <c r="AA14" s="18"/>
      <c r="AB14" s="18"/>
      <c r="AC14" s="18"/>
      <c r="AD14" s="18"/>
      <c r="AF14" s="19" t="str">
        <f t="shared" si="1"/>
        <v/>
      </c>
      <c r="AG14" s="19" t="str">
        <f t="shared" si="0"/>
        <v/>
      </c>
      <c r="AH14" s="19">
        <f t="shared" si="0"/>
        <v>60</v>
      </c>
      <c r="AI14" s="19" t="str">
        <f t="shared" si="0"/>
        <v/>
      </c>
      <c r="AJ14" s="19" t="str">
        <f t="shared" si="0"/>
        <v/>
      </c>
      <c r="AK14" s="19" t="str">
        <f t="shared" si="0"/>
        <v/>
      </c>
      <c r="AL14" s="19" t="str">
        <f t="shared" si="0"/>
        <v/>
      </c>
    </row>
    <row r="15" spans="1:50" ht="15" thickBot="1" x14ac:dyDescent="0.35">
      <c r="A15" s="124" t="s">
        <v>88</v>
      </c>
      <c r="B15" s="170">
        <v>98</v>
      </c>
      <c r="C15" s="171">
        <v>100</v>
      </c>
      <c r="D15" s="171">
        <v>120</v>
      </c>
      <c r="E15" s="171">
        <v>110</v>
      </c>
      <c r="F15" s="171"/>
      <c r="G15" s="171"/>
      <c r="H15" s="171"/>
      <c r="I15" s="171"/>
      <c r="J15" s="171"/>
      <c r="K15" s="171"/>
      <c r="L15" s="172">
        <v>144</v>
      </c>
      <c r="M15" s="172"/>
      <c r="N15" s="172"/>
      <c r="O15" s="172"/>
      <c r="P15" s="173"/>
      <c r="Q15" s="174" t="str">
        <f>+IF(AA15&lt;&gt;0,IF($W15&lt;&gt;0,($W15/AI15),""),"")</f>
        <v/>
      </c>
      <c r="R15" s="174">
        <f>+IF(AB15&lt;&gt;0,IF($W15&lt;&gt;0,($W15/AJ15),""),"")</f>
        <v>5.4476190476190478</v>
      </c>
      <c r="S15" s="174"/>
      <c r="T15" s="173"/>
      <c r="U15" s="40"/>
      <c r="W15" s="10">
        <f t="shared" si="3"/>
        <v>114.4</v>
      </c>
      <c r="X15" s="20"/>
      <c r="Y15" s="21"/>
      <c r="Z15" s="21"/>
      <c r="AA15" s="21"/>
      <c r="AB15" s="21">
        <v>0.21</v>
      </c>
      <c r="AC15" s="21">
        <v>0.3</v>
      </c>
      <c r="AD15" s="21"/>
      <c r="AF15" s="22" t="str">
        <f t="shared" si="1"/>
        <v/>
      </c>
      <c r="AG15" s="22" t="str">
        <f t="shared" si="0"/>
        <v/>
      </c>
      <c r="AH15" s="22" t="str">
        <f t="shared" si="0"/>
        <v/>
      </c>
      <c r="AI15" s="22" t="str">
        <f t="shared" si="0"/>
        <v/>
      </c>
      <c r="AJ15" s="22">
        <f t="shared" si="0"/>
        <v>21</v>
      </c>
      <c r="AK15" s="22">
        <f t="shared" si="0"/>
        <v>30</v>
      </c>
      <c r="AL15" s="22" t="str">
        <f t="shared" si="0"/>
        <v/>
      </c>
      <c r="AQ15" s="23" t="s">
        <v>89</v>
      </c>
      <c r="AR15" s="24"/>
      <c r="AS15" s="25" t="s">
        <v>75</v>
      </c>
      <c r="AT15" s="25" t="s">
        <v>76</v>
      </c>
      <c r="AU15" s="25" t="s">
        <v>77</v>
      </c>
      <c r="AV15" s="25" t="s">
        <v>79</v>
      </c>
      <c r="AW15" s="25" t="s">
        <v>78</v>
      </c>
      <c r="AX15" s="25" t="s">
        <v>80</v>
      </c>
    </row>
    <row r="16" spans="1:50" x14ac:dyDescent="0.3">
      <c r="A16" s="125" t="s">
        <v>171</v>
      </c>
      <c r="B16" s="175"/>
      <c r="C16" s="176"/>
      <c r="D16" s="176">
        <v>108</v>
      </c>
      <c r="E16" s="176"/>
      <c r="F16" s="176">
        <v>99</v>
      </c>
      <c r="G16" s="176"/>
      <c r="H16" s="176"/>
      <c r="I16" s="176"/>
      <c r="J16" s="176"/>
      <c r="K16" s="176"/>
      <c r="L16" s="177"/>
      <c r="M16" s="177"/>
      <c r="N16" s="177"/>
      <c r="O16" s="177"/>
      <c r="P16" s="178"/>
      <c r="Q16" s="179"/>
      <c r="R16" s="180"/>
      <c r="S16" s="180"/>
      <c r="T16" s="178"/>
      <c r="U16" s="40"/>
      <c r="W16" s="10">
        <f t="shared" si="3"/>
        <v>103.5</v>
      </c>
      <c r="X16" s="26">
        <v>0.2</v>
      </c>
      <c r="Y16" s="27">
        <v>0.3</v>
      </c>
      <c r="Z16" s="27"/>
      <c r="AA16" s="27"/>
      <c r="AB16" s="27"/>
      <c r="AC16" s="27"/>
      <c r="AD16" s="27"/>
      <c r="AF16" s="28"/>
      <c r="AG16" s="28">
        <v>20</v>
      </c>
      <c r="AH16" s="28">
        <v>30</v>
      </c>
      <c r="AI16" s="28" t="str">
        <f t="shared" si="0"/>
        <v/>
      </c>
      <c r="AJ16" s="28" t="str">
        <f t="shared" si="0"/>
        <v/>
      </c>
      <c r="AK16" s="28" t="str">
        <f t="shared" si="0"/>
        <v/>
      </c>
      <c r="AL16" s="28" t="str">
        <f t="shared" si="0"/>
        <v/>
      </c>
      <c r="AN16" s="39" t="e">
        <f t="shared" ref="AN16:AN26" si="4">IF(W16&lt;&gt;"",(W16*10)/(((AF16*10)*$V$5)+((AG16*10)*$V$12)+((AH16*10)*$V$14)),"")</f>
        <v>#REF!</v>
      </c>
      <c r="AO16" s="30"/>
      <c r="AP16" s="31" t="s">
        <v>90</v>
      </c>
      <c r="AQ16" s="32" t="e">
        <f>IF(#REF!&lt;&gt;"",(#REF!*10)/(((AS16*10)*$AS$2)+((AT16*10)*$AS$3)+((AU16*10)*$AS$4)),"")</f>
        <v>#REF!</v>
      </c>
      <c r="AR16" s="24"/>
      <c r="AS16" s="24"/>
      <c r="AT16" s="24">
        <v>20</v>
      </c>
      <c r="AU16" s="24">
        <v>30</v>
      </c>
      <c r="AV16" s="24"/>
      <c r="AW16" s="24"/>
      <c r="AX16" s="24"/>
    </row>
    <row r="17" spans="1:50" x14ac:dyDescent="0.3">
      <c r="A17" s="125" t="s">
        <v>91</v>
      </c>
      <c r="B17" s="175"/>
      <c r="C17" s="176"/>
      <c r="D17" s="176"/>
      <c r="E17" s="176"/>
      <c r="F17" s="176"/>
      <c r="G17" s="176">
        <v>110</v>
      </c>
      <c r="H17" s="176">
        <v>99</v>
      </c>
      <c r="I17" s="176"/>
      <c r="J17" s="176"/>
      <c r="K17" s="176">
        <v>118</v>
      </c>
      <c r="L17" s="177"/>
      <c r="M17" s="177"/>
      <c r="N17" s="177"/>
      <c r="O17" s="177"/>
      <c r="P17" s="177"/>
      <c r="Q17" s="181"/>
      <c r="R17" s="182"/>
      <c r="S17" s="182"/>
      <c r="T17" s="177"/>
      <c r="U17" s="40"/>
      <c r="W17" s="10">
        <f t="shared" si="3"/>
        <v>109</v>
      </c>
      <c r="X17" s="33">
        <v>0.04</v>
      </c>
      <c r="Y17" s="27">
        <v>0.12</v>
      </c>
      <c r="Z17" s="27">
        <v>0.12</v>
      </c>
      <c r="AA17" s="27">
        <v>0.1</v>
      </c>
      <c r="AB17" s="27">
        <v>2.5000000000000001E-2</v>
      </c>
      <c r="AC17" s="27">
        <v>0.15</v>
      </c>
      <c r="AD17" s="27"/>
      <c r="AF17" s="28">
        <f t="shared" si="1"/>
        <v>4</v>
      </c>
      <c r="AG17" s="28">
        <f t="shared" si="0"/>
        <v>12</v>
      </c>
      <c r="AH17" s="28">
        <f t="shared" si="0"/>
        <v>12</v>
      </c>
      <c r="AI17" s="28">
        <f t="shared" si="0"/>
        <v>10</v>
      </c>
      <c r="AJ17" s="28">
        <f t="shared" si="0"/>
        <v>2.5</v>
      </c>
      <c r="AK17" s="28">
        <f t="shared" si="0"/>
        <v>15</v>
      </c>
      <c r="AL17" s="28" t="str">
        <f t="shared" si="0"/>
        <v/>
      </c>
      <c r="AN17" s="39" t="e">
        <f t="shared" si="4"/>
        <v>#REF!</v>
      </c>
      <c r="AP17" s="34" t="s">
        <v>92</v>
      </c>
      <c r="AQ17" s="29" t="e">
        <f>IF(#REF!&lt;&gt;"",(#REF!*10)/(((AS17*10)*$AS$2)+((AT17*10)*$AS$3)+((AU17*10)*$AS$4)),"")</f>
        <v>#REF!</v>
      </c>
      <c r="AR17" s="24"/>
      <c r="AS17" s="24">
        <v>5</v>
      </c>
      <c r="AT17" s="24">
        <v>11</v>
      </c>
      <c r="AU17" s="24">
        <v>20</v>
      </c>
      <c r="AV17" s="24"/>
      <c r="AW17" s="24"/>
      <c r="AX17" s="24"/>
    </row>
    <row r="18" spans="1:50" x14ac:dyDescent="0.3">
      <c r="A18" s="125" t="s">
        <v>93</v>
      </c>
      <c r="B18" s="175"/>
      <c r="C18" s="176">
        <v>130</v>
      </c>
      <c r="D18" s="176"/>
      <c r="E18" s="176"/>
      <c r="F18" s="176"/>
      <c r="G18" s="176">
        <v>130</v>
      </c>
      <c r="H18" s="176">
        <v>123</v>
      </c>
      <c r="I18" s="176"/>
      <c r="J18" s="176"/>
      <c r="K18" s="176"/>
      <c r="L18" s="177"/>
      <c r="M18" s="177"/>
      <c r="N18" s="177"/>
      <c r="O18" s="177">
        <v>139</v>
      </c>
      <c r="P18" s="177"/>
      <c r="Q18" s="181"/>
      <c r="R18" s="182"/>
      <c r="S18" s="182"/>
      <c r="T18" s="177"/>
      <c r="U18" s="40"/>
      <c r="W18" s="10">
        <f t="shared" si="3"/>
        <v>130.5</v>
      </c>
      <c r="X18" s="33">
        <v>0.04</v>
      </c>
      <c r="Y18" s="27">
        <v>0.12</v>
      </c>
      <c r="Z18" s="27">
        <v>0.2</v>
      </c>
      <c r="AA18" s="27">
        <v>0.05</v>
      </c>
      <c r="AB18" s="27"/>
      <c r="AC18" s="27">
        <v>0.12</v>
      </c>
      <c r="AD18" s="27"/>
      <c r="AF18" s="28">
        <f t="shared" si="1"/>
        <v>4</v>
      </c>
      <c r="AG18" s="28">
        <f t="shared" si="0"/>
        <v>12</v>
      </c>
      <c r="AH18" s="28">
        <f t="shared" si="0"/>
        <v>20</v>
      </c>
      <c r="AI18" s="28">
        <f t="shared" si="0"/>
        <v>5</v>
      </c>
      <c r="AJ18" s="28" t="str">
        <f t="shared" si="0"/>
        <v/>
      </c>
      <c r="AK18" s="28">
        <f t="shared" si="0"/>
        <v>12</v>
      </c>
      <c r="AL18" s="28" t="str">
        <f t="shared" si="0"/>
        <v/>
      </c>
      <c r="AN18" s="39" t="e">
        <f t="shared" si="4"/>
        <v>#REF!</v>
      </c>
      <c r="AP18" s="34" t="s">
        <v>94</v>
      </c>
      <c r="AQ18" s="29" t="e">
        <f>IF(#REF!&lt;&gt;"",(#REF!*10)/(((AS18*10)*$AS$2)+((AT18*10)*$AS$3)+((AU18*10)*$AS$4)),"")</f>
        <v>#REF!</v>
      </c>
      <c r="AR18" s="24"/>
      <c r="AS18" s="24">
        <v>1</v>
      </c>
      <c r="AT18" s="24">
        <v>15</v>
      </c>
      <c r="AU18" s="24">
        <v>15</v>
      </c>
      <c r="AV18" s="24"/>
      <c r="AW18" s="24"/>
      <c r="AX18" s="24"/>
    </row>
    <row r="19" spans="1:50" x14ac:dyDescent="0.3">
      <c r="A19" s="125" t="s">
        <v>139</v>
      </c>
      <c r="B19" s="175">
        <v>135</v>
      </c>
      <c r="C19" s="176"/>
      <c r="D19" s="176"/>
      <c r="E19" s="176"/>
      <c r="F19" s="176"/>
      <c r="G19" s="176"/>
      <c r="H19" s="176">
        <v>128</v>
      </c>
      <c r="I19" s="176"/>
      <c r="J19" s="176">
        <v>138</v>
      </c>
      <c r="K19" s="176"/>
      <c r="L19" s="177"/>
      <c r="M19" s="177"/>
      <c r="N19" s="177"/>
      <c r="O19" s="177"/>
      <c r="P19" s="177"/>
      <c r="Q19" s="181"/>
      <c r="R19" s="182"/>
      <c r="S19" s="182"/>
      <c r="T19" s="177"/>
      <c r="U19" s="40"/>
      <c r="W19" s="10">
        <f t="shared" si="3"/>
        <v>133.66666666666666</v>
      </c>
      <c r="X19" s="33">
        <v>0.04</v>
      </c>
      <c r="Y19" s="27">
        <v>0.16</v>
      </c>
      <c r="Z19" s="27">
        <v>0.18</v>
      </c>
      <c r="AA19" s="27"/>
      <c r="AB19" s="27"/>
      <c r="AC19" s="27"/>
      <c r="AD19" s="27"/>
      <c r="AF19" s="28">
        <f t="shared" si="1"/>
        <v>4</v>
      </c>
      <c r="AG19" s="28">
        <f t="shared" si="0"/>
        <v>16</v>
      </c>
      <c r="AH19" s="28">
        <f t="shared" si="0"/>
        <v>18</v>
      </c>
      <c r="AI19" s="28" t="str">
        <f t="shared" si="0"/>
        <v/>
      </c>
      <c r="AJ19" s="28" t="str">
        <f t="shared" si="0"/>
        <v/>
      </c>
      <c r="AK19" s="28" t="str">
        <f t="shared" si="0"/>
        <v/>
      </c>
      <c r="AL19" s="28" t="str">
        <f t="shared" si="0"/>
        <v/>
      </c>
      <c r="AN19" s="39" t="e">
        <f t="shared" si="4"/>
        <v>#REF!</v>
      </c>
      <c r="AP19" s="34" t="s">
        <v>95</v>
      </c>
      <c r="AQ19" s="29" t="e">
        <f>IF(#REF!&lt;&gt;"",(#REF!*10)/(((AS19*10)*$AS$2)+((AT19*10)*$AS$3)+((AU19*10)*$AS$4)),"")</f>
        <v>#REF!</v>
      </c>
      <c r="AR19" s="24"/>
      <c r="AS19" s="24">
        <v>3.5</v>
      </c>
      <c r="AT19" s="24">
        <v>12</v>
      </c>
      <c r="AU19" s="24">
        <v>20</v>
      </c>
      <c r="AV19" s="24"/>
      <c r="AW19" s="24"/>
      <c r="AX19" s="24"/>
    </row>
    <row r="20" spans="1:50" x14ac:dyDescent="0.3">
      <c r="A20" s="125" t="s">
        <v>102</v>
      </c>
      <c r="B20" s="175"/>
      <c r="C20" s="176"/>
      <c r="D20" s="176"/>
      <c r="E20" s="176"/>
      <c r="F20" s="176"/>
      <c r="G20" s="176">
        <v>168</v>
      </c>
      <c r="H20" s="176">
        <v>170</v>
      </c>
      <c r="I20" s="176"/>
      <c r="J20" s="176"/>
      <c r="K20" s="176"/>
      <c r="L20" s="177">
        <v>164.5</v>
      </c>
      <c r="M20" s="177"/>
      <c r="N20" s="177"/>
      <c r="O20" s="177"/>
      <c r="P20" s="177"/>
      <c r="Q20" s="181"/>
      <c r="R20" s="182"/>
      <c r="S20" s="182"/>
      <c r="T20" s="177"/>
      <c r="U20" s="40"/>
      <c r="W20" s="10">
        <f t="shared" si="3"/>
        <v>167.5</v>
      </c>
      <c r="X20" s="33">
        <v>0.05</v>
      </c>
      <c r="Y20" s="27">
        <v>0.1</v>
      </c>
      <c r="Z20" s="27">
        <v>0.25</v>
      </c>
      <c r="AA20" s="27"/>
      <c r="AB20" s="27"/>
      <c r="AC20" s="27"/>
      <c r="AD20" s="27"/>
      <c r="AF20" s="28">
        <f t="shared" si="1"/>
        <v>5</v>
      </c>
      <c r="AG20" s="28">
        <f t="shared" si="1"/>
        <v>10</v>
      </c>
      <c r="AH20" s="28">
        <f t="shared" si="1"/>
        <v>25</v>
      </c>
      <c r="AI20" s="28" t="str">
        <f t="shared" si="1"/>
        <v/>
      </c>
      <c r="AJ20" s="28" t="str">
        <f t="shared" si="1"/>
        <v/>
      </c>
      <c r="AK20" s="28" t="str">
        <f t="shared" si="1"/>
        <v/>
      </c>
      <c r="AL20" s="28" t="str">
        <f t="shared" si="1"/>
        <v/>
      </c>
      <c r="AN20" s="39" t="e">
        <f t="shared" si="4"/>
        <v>#REF!</v>
      </c>
      <c r="AP20" s="34" t="s">
        <v>91</v>
      </c>
      <c r="AQ20" s="29" t="e">
        <f>IF(#REF!&lt;&gt;"",(#REF!*10)/(((AS20*10)*$AS$2)+((AT20*10)*$AS$3)+((AU20*10)*$AS$4)),"")</f>
        <v>#REF!</v>
      </c>
      <c r="AR20" s="24"/>
      <c r="AS20" s="24">
        <v>4</v>
      </c>
      <c r="AT20" s="24">
        <v>12</v>
      </c>
      <c r="AU20" s="24">
        <v>12</v>
      </c>
      <c r="AV20" s="24"/>
      <c r="AW20" s="24"/>
      <c r="AX20" s="24"/>
    </row>
    <row r="21" spans="1:50" x14ac:dyDescent="0.3">
      <c r="A21" s="125" t="s">
        <v>383</v>
      </c>
      <c r="B21" s="175"/>
      <c r="C21" s="176"/>
      <c r="D21" s="176"/>
      <c r="E21" s="176"/>
      <c r="F21" s="176"/>
      <c r="G21" s="176"/>
      <c r="H21" s="176"/>
      <c r="I21" s="176">
        <v>160</v>
      </c>
      <c r="J21" s="176"/>
      <c r="K21" s="176"/>
      <c r="L21" s="177"/>
      <c r="M21" s="177"/>
      <c r="N21" s="177"/>
      <c r="O21" s="177">
        <v>125</v>
      </c>
      <c r="P21" s="177">
        <v>109.7</v>
      </c>
      <c r="Q21" s="181"/>
      <c r="R21" s="182"/>
      <c r="S21" s="182"/>
      <c r="T21" s="177"/>
      <c r="U21" s="40"/>
      <c r="W21" s="10">
        <f t="shared" si="3"/>
        <v>131.56666666666666</v>
      </c>
      <c r="X21" s="26">
        <v>0.04</v>
      </c>
      <c r="Y21" s="27">
        <v>0.12</v>
      </c>
      <c r="Z21" s="27">
        <v>0.12</v>
      </c>
      <c r="AA21" s="27"/>
      <c r="AB21" s="27"/>
      <c r="AC21" s="27"/>
      <c r="AD21" s="27"/>
      <c r="AF21" s="28">
        <f t="shared" si="1"/>
        <v>4</v>
      </c>
      <c r="AG21" s="28">
        <f t="shared" si="1"/>
        <v>12</v>
      </c>
      <c r="AH21" s="28">
        <f t="shared" si="1"/>
        <v>12</v>
      </c>
      <c r="AI21" s="28" t="str">
        <f t="shared" si="1"/>
        <v/>
      </c>
      <c r="AJ21" s="28" t="str">
        <f t="shared" si="1"/>
        <v/>
      </c>
      <c r="AK21" s="28" t="str">
        <f t="shared" si="1"/>
        <v/>
      </c>
      <c r="AL21" s="28" t="str">
        <f t="shared" si="1"/>
        <v/>
      </c>
      <c r="AN21" s="39" t="e">
        <f t="shared" si="4"/>
        <v>#REF!</v>
      </c>
      <c r="AP21" s="34" t="s">
        <v>97</v>
      </c>
      <c r="AQ21" s="29" t="e">
        <f>IF(#REF!&lt;&gt;"",(#REF!*10)/(((AS21*10)*$AS$2)+((AT21*10)*$AS$3)+((AU21*10)*$AS$4)),"")</f>
        <v>#REF!</v>
      </c>
      <c r="AR21" s="24"/>
      <c r="AS21" s="24">
        <v>4</v>
      </c>
      <c r="AT21" s="24">
        <v>16</v>
      </c>
      <c r="AU21" s="24">
        <v>18</v>
      </c>
      <c r="AV21" s="24"/>
      <c r="AW21" s="24">
        <v>25</v>
      </c>
      <c r="AX21" s="24"/>
    </row>
    <row r="22" spans="1:50" x14ac:dyDescent="0.3">
      <c r="A22" s="125" t="s">
        <v>220</v>
      </c>
      <c r="B22" s="175"/>
      <c r="C22" s="176"/>
      <c r="D22" s="176">
        <v>155</v>
      </c>
      <c r="E22" s="176"/>
      <c r="F22" s="176"/>
      <c r="G22" s="176"/>
      <c r="H22" s="176"/>
      <c r="I22" s="176"/>
      <c r="J22" s="176">
        <v>162</v>
      </c>
      <c r="K22" s="176"/>
      <c r="L22" s="177"/>
      <c r="M22" s="177"/>
      <c r="N22" s="177"/>
      <c r="O22" s="177"/>
      <c r="P22" s="177"/>
      <c r="Q22" s="181"/>
      <c r="R22" s="182"/>
      <c r="S22" s="183"/>
      <c r="T22" s="177"/>
      <c r="U22" s="40"/>
      <c r="W22" s="10">
        <f t="shared" si="3"/>
        <v>158.5</v>
      </c>
      <c r="X22" s="26">
        <v>0.22</v>
      </c>
      <c r="Y22" s="27">
        <v>0.04</v>
      </c>
      <c r="Z22" s="27">
        <v>0.06</v>
      </c>
      <c r="AA22" s="27"/>
      <c r="AB22" s="27"/>
      <c r="AC22" s="27">
        <v>0.14000000000000001</v>
      </c>
      <c r="AD22" s="27"/>
      <c r="AF22" s="28">
        <f t="shared" si="1"/>
        <v>22</v>
      </c>
      <c r="AG22" s="28">
        <f t="shared" si="1"/>
        <v>4</v>
      </c>
      <c r="AH22" s="28">
        <f t="shared" si="1"/>
        <v>6</v>
      </c>
      <c r="AI22" s="28" t="str">
        <f t="shared" si="1"/>
        <v/>
      </c>
      <c r="AJ22" s="28" t="str">
        <f t="shared" si="1"/>
        <v/>
      </c>
      <c r="AK22" s="28">
        <f t="shared" si="1"/>
        <v>14.000000000000002</v>
      </c>
      <c r="AL22" s="28" t="str">
        <f t="shared" si="1"/>
        <v/>
      </c>
      <c r="AN22" s="39" t="e">
        <f t="shared" si="4"/>
        <v>#REF!</v>
      </c>
      <c r="AP22" s="34" t="s">
        <v>93</v>
      </c>
      <c r="AQ22" s="29" t="e">
        <f>IF(#REF!&lt;&gt;"",(#REF!*10)/(((AS22*10)*$AS$2)+((AT22*10)*$AS$3)+((AU22*10)*$AS$4)),"")</f>
        <v>#REF!</v>
      </c>
      <c r="AR22" s="24"/>
      <c r="AS22" s="24">
        <v>4</v>
      </c>
      <c r="AT22" s="24">
        <v>12</v>
      </c>
      <c r="AU22" s="24">
        <v>20</v>
      </c>
      <c r="AV22" s="24"/>
      <c r="AW22" s="24"/>
      <c r="AX22" s="24"/>
    </row>
    <row r="23" spans="1:50" s="51" customFormat="1" x14ac:dyDescent="0.3">
      <c r="A23" s="125" t="s">
        <v>448</v>
      </c>
      <c r="B23" s="175"/>
      <c r="C23" s="176"/>
      <c r="D23" s="176"/>
      <c r="E23" s="176"/>
      <c r="F23" s="176"/>
      <c r="G23" s="176">
        <v>141</v>
      </c>
      <c r="H23" s="176"/>
      <c r="I23" s="176"/>
      <c r="J23" s="176"/>
      <c r="K23" s="176"/>
      <c r="L23" s="177"/>
      <c r="M23" s="177"/>
      <c r="N23" s="177"/>
      <c r="O23" s="177"/>
      <c r="P23" s="177"/>
      <c r="Q23" s="181"/>
      <c r="R23" s="182"/>
      <c r="S23" s="183"/>
      <c r="T23" s="177"/>
      <c r="U23" s="40"/>
      <c r="W23" s="10"/>
      <c r="X23" s="26"/>
      <c r="Y23" s="27"/>
      <c r="Z23" s="27"/>
      <c r="AA23" s="27"/>
      <c r="AB23" s="27"/>
      <c r="AC23" s="27"/>
      <c r="AD23" s="27"/>
      <c r="AF23" s="28"/>
      <c r="AG23" s="28"/>
      <c r="AH23" s="28"/>
      <c r="AI23" s="28"/>
      <c r="AJ23" s="28"/>
      <c r="AK23" s="28"/>
      <c r="AL23" s="28"/>
      <c r="AN23" s="139"/>
      <c r="AP23" s="34"/>
      <c r="AQ23" s="29"/>
      <c r="AR23" s="24"/>
      <c r="AS23" s="24"/>
      <c r="AT23" s="24"/>
      <c r="AU23" s="24"/>
      <c r="AV23" s="24"/>
      <c r="AW23" s="24"/>
      <c r="AX23" s="24"/>
    </row>
    <row r="24" spans="1:50" ht="15" customHeight="1" x14ac:dyDescent="0.3">
      <c r="A24" s="125" t="s">
        <v>172</v>
      </c>
      <c r="B24" s="175"/>
      <c r="C24" s="176"/>
      <c r="D24" s="176"/>
      <c r="E24" s="176"/>
      <c r="F24" s="176"/>
      <c r="G24" s="176"/>
      <c r="H24" s="176"/>
      <c r="I24" s="176"/>
      <c r="J24" s="176"/>
      <c r="K24" s="176"/>
      <c r="L24" s="177"/>
      <c r="M24" s="177"/>
      <c r="N24" s="177"/>
      <c r="O24" s="177"/>
      <c r="P24" s="177">
        <v>161.5</v>
      </c>
      <c r="Q24" s="181"/>
      <c r="R24" s="182"/>
      <c r="S24" s="182"/>
      <c r="T24" s="177"/>
      <c r="U24" s="40"/>
      <c r="W24" s="10">
        <f t="shared" si="3"/>
        <v>161.5</v>
      </c>
      <c r="X24" s="26">
        <v>0.08</v>
      </c>
      <c r="Y24" s="27">
        <v>0.15</v>
      </c>
      <c r="Z24" s="27">
        <v>0.25</v>
      </c>
      <c r="AA24" s="27"/>
      <c r="AB24" s="27"/>
      <c r="AC24" s="27"/>
      <c r="AD24" s="27"/>
      <c r="AF24" s="28">
        <f t="shared" si="1"/>
        <v>8</v>
      </c>
      <c r="AG24" s="28">
        <f t="shared" si="1"/>
        <v>15</v>
      </c>
      <c r="AH24" s="28">
        <f t="shared" si="1"/>
        <v>25</v>
      </c>
      <c r="AI24" s="28" t="str">
        <f t="shared" si="1"/>
        <v/>
      </c>
      <c r="AJ24" s="28" t="str">
        <f t="shared" si="1"/>
        <v/>
      </c>
      <c r="AK24" s="28" t="str">
        <f t="shared" si="1"/>
        <v/>
      </c>
      <c r="AL24" s="28" t="str">
        <f t="shared" si="1"/>
        <v/>
      </c>
      <c r="AN24" s="39" t="e">
        <f t="shared" si="4"/>
        <v>#REF!</v>
      </c>
      <c r="AP24" s="34" t="s">
        <v>98</v>
      </c>
      <c r="AQ24" s="29" t="e">
        <f>IF(#REF!&lt;&gt;"",(#REF!*10)/(((AS24*10)*$AS$2)+((AT24*10)*$AS$3)+((AU24*10)*$AS$4)),"")</f>
        <v>#REF!</v>
      </c>
      <c r="AR24" s="24"/>
      <c r="AS24" s="24">
        <v>5</v>
      </c>
      <c r="AT24" s="24">
        <v>11</v>
      </c>
      <c r="AU24" s="24">
        <v>20</v>
      </c>
      <c r="AV24" s="24">
        <v>2</v>
      </c>
      <c r="AW24" s="24">
        <v>18</v>
      </c>
      <c r="AX24" s="24">
        <v>12</v>
      </c>
    </row>
    <row r="25" spans="1:50" x14ac:dyDescent="0.3">
      <c r="A25" s="125" t="s">
        <v>219</v>
      </c>
      <c r="B25" s="175"/>
      <c r="C25" s="176"/>
      <c r="D25" s="176"/>
      <c r="E25" s="176"/>
      <c r="F25" s="176"/>
      <c r="G25" s="176">
        <v>156</v>
      </c>
      <c r="H25" s="176"/>
      <c r="I25" s="176"/>
      <c r="J25" s="176">
        <v>155</v>
      </c>
      <c r="K25" s="176"/>
      <c r="L25" s="177"/>
      <c r="M25" s="177"/>
      <c r="N25" s="177"/>
      <c r="O25" s="177"/>
      <c r="P25" s="177"/>
      <c r="Q25" s="181"/>
      <c r="R25" s="182"/>
      <c r="S25" s="182"/>
      <c r="T25" s="177"/>
      <c r="U25" s="40"/>
      <c r="W25" s="10">
        <f t="shared" si="3"/>
        <v>155.5</v>
      </c>
      <c r="X25" s="26">
        <v>0.05</v>
      </c>
      <c r="Y25" s="27">
        <v>0.15</v>
      </c>
      <c r="Z25" s="27">
        <v>0.3</v>
      </c>
      <c r="AA25" s="27"/>
      <c r="AB25" s="27"/>
      <c r="AC25" s="27"/>
      <c r="AD25" s="27"/>
      <c r="AF25" s="28">
        <f t="shared" si="1"/>
        <v>5</v>
      </c>
      <c r="AG25" s="28">
        <f t="shared" si="1"/>
        <v>15</v>
      </c>
      <c r="AH25" s="28">
        <f t="shared" si="1"/>
        <v>30</v>
      </c>
      <c r="AI25" s="28" t="str">
        <f t="shared" si="1"/>
        <v/>
      </c>
      <c r="AJ25" s="28" t="str">
        <f t="shared" si="1"/>
        <v/>
      </c>
      <c r="AK25" s="28" t="str">
        <f t="shared" si="1"/>
        <v/>
      </c>
      <c r="AL25" s="28" t="str">
        <f t="shared" si="1"/>
        <v/>
      </c>
      <c r="AN25" s="39" t="e">
        <f t="shared" si="4"/>
        <v>#REF!</v>
      </c>
      <c r="AP25" s="31" t="s">
        <v>99</v>
      </c>
      <c r="AQ25" s="32" t="e">
        <f>IF(#REF!&lt;&gt;"",(#REF!*10)/(((AS25*10)*$AS$2)+((AT25*10)*$AS$3)+((AU25*10)*$AS$4)),"")</f>
        <v>#REF!</v>
      </c>
      <c r="AR25" s="24"/>
      <c r="AS25" s="24">
        <v>6</v>
      </c>
      <c r="AT25" s="24">
        <v>20</v>
      </c>
      <c r="AU25" s="24">
        <v>28</v>
      </c>
      <c r="AV25" s="24"/>
      <c r="AW25" s="24"/>
      <c r="AX25" s="24"/>
    </row>
    <row r="26" spans="1:50" x14ac:dyDescent="0.3">
      <c r="A26" s="125" t="s">
        <v>100</v>
      </c>
      <c r="B26" s="175">
        <v>175</v>
      </c>
      <c r="C26" s="176">
        <v>170</v>
      </c>
      <c r="D26" s="176"/>
      <c r="E26" s="176">
        <v>163</v>
      </c>
      <c r="F26" s="176"/>
      <c r="G26" s="176"/>
      <c r="H26" s="176">
        <v>167</v>
      </c>
      <c r="I26" s="176"/>
      <c r="J26" s="176"/>
      <c r="K26" s="176"/>
      <c r="L26" s="177">
        <v>159.5</v>
      </c>
      <c r="M26" s="177"/>
      <c r="N26" s="177"/>
      <c r="O26" s="177">
        <v>155</v>
      </c>
      <c r="P26" s="177"/>
      <c r="Q26" s="181"/>
      <c r="R26" s="182"/>
      <c r="S26" s="184">
        <v>164</v>
      </c>
      <c r="T26" s="177">
        <v>159</v>
      </c>
      <c r="U26" s="40"/>
      <c r="W26" s="10">
        <f t="shared" si="3"/>
        <v>164.91666666666666</v>
      </c>
      <c r="X26" s="26">
        <v>0.06</v>
      </c>
      <c r="Y26" s="27">
        <v>0.2</v>
      </c>
      <c r="Z26" s="27">
        <v>0.3</v>
      </c>
      <c r="AA26" s="27"/>
      <c r="AB26" s="27"/>
      <c r="AC26" s="27"/>
      <c r="AD26" s="27"/>
      <c r="AF26" s="28">
        <f t="shared" si="1"/>
        <v>6</v>
      </c>
      <c r="AG26" s="28">
        <f t="shared" si="1"/>
        <v>20</v>
      </c>
      <c r="AH26" s="28">
        <f t="shared" si="1"/>
        <v>30</v>
      </c>
      <c r="AI26" s="28" t="str">
        <f t="shared" si="1"/>
        <v/>
      </c>
      <c r="AJ26" s="28" t="str">
        <f t="shared" si="1"/>
        <v/>
      </c>
      <c r="AK26" s="28" t="str">
        <f t="shared" si="1"/>
        <v/>
      </c>
      <c r="AL26" s="28" t="str">
        <f t="shared" si="1"/>
        <v/>
      </c>
      <c r="AN26" s="39" t="e">
        <f t="shared" si="4"/>
        <v>#REF!</v>
      </c>
      <c r="AP26" s="34" t="s">
        <v>101</v>
      </c>
      <c r="AQ26" s="29" t="e">
        <f>IF(#REF!&lt;&gt;"",(#REF!*10)/(((AS26*10)*$AS$2)+((AT26*10)*$AS$3)+((AU26*10)*$AS$4)),"")</f>
        <v>#REF!</v>
      </c>
      <c r="AR26" s="24"/>
      <c r="AS26" s="24">
        <v>16</v>
      </c>
      <c r="AT26" s="24">
        <v>8</v>
      </c>
      <c r="AU26" s="24">
        <v>14</v>
      </c>
      <c r="AV26" s="24"/>
      <c r="AW26" s="24"/>
      <c r="AX26" s="24"/>
    </row>
    <row r="27" spans="1:50" x14ac:dyDescent="0.3">
      <c r="A27" s="125" t="s">
        <v>221</v>
      </c>
      <c r="B27" s="175"/>
      <c r="C27" s="176"/>
      <c r="D27" s="176">
        <v>106</v>
      </c>
      <c r="E27" s="176">
        <v>112</v>
      </c>
      <c r="F27" s="176"/>
      <c r="G27" s="176"/>
      <c r="H27" s="176"/>
      <c r="I27" s="176"/>
      <c r="J27" s="176"/>
      <c r="K27" s="176"/>
      <c r="L27" s="177"/>
      <c r="M27" s="177"/>
      <c r="N27" s="177"/>
      <c r="O27" s="177"/>
      <c r="P27" s="177"/>
      <c r="Q27" s="181"/>
      <c r="R27" s="182"/>
      <c r="S27" s="182"/>
      <c r="T27" s="177"/>
      <c r="U27" s="40"/>
      <c r="W27" s="10">
        <f>IF(SUM(B27:P27)&lt;&gt;0,AVERAGE(B27:P27),0)</f>
        <v>109</v>
      </c>
      <c r="X27" s="26">
        <v>0.08</v>
      </c>
      <c r="Y27" s="27">
        <v>0.24</v>
      </c>
      <c r="Z27" s="27">
        <v>0.24</v>
      </c>
      <c r="AA27" s="27"/>
      <c r="AB27" s="27"/>
      <c r="AC27" s="27"/>
      <c r="AD27" s="27"/>
      <c r="AF27" s="28">
        <f t="shared" si="1"/>
        <v>8</v>
      </c>
      <c r="AG27" s="28">
        <f t="shared" si="1"/>
        <v>24</v>
      </c>
      <c r="AH27" s="28">
        <f t="shared" si="1"/>
        <v>24</v>
      </c>
      <c r="AI27" s="28" t="str">
        <f t="shared" si="1"/>
        <v/>
      </c>
      <c r="AJ27" s="28" t="str">
        <f t="shared" si="1"/>
        <v/>
      </c>
      <c r="AK27" s="28" t="str">
        <f t="shared" si="1"/>
        <v/>
      </c>
      <c r="AL27" s="28" t="str">
        <f t="shared" si="1"/>
        <v/>
      </c>
      <c r="AN27" s="39" t="e">
        <f>IF(W27&lt;&gt;"",(W27*10)/(((AF27*10)*$V$5)+((AG27*10)*$V$12)+((AH27*10)*$V$14)),"")</f>
        <v>#REF!</v>
      </c>
      <c r="AP27" s="34" t="s">
        <v>103</v>
      </c>
      <c r="AQ27" s="29" t="e">
        <f>IF(#REF!&lt;&gt;"",(#REF!*10)/(((AS27*10)*$AS$2)+((AT27*10)*$AS$3)+((AU27*10)*$AS$4)),"")</f>
        <v>#REF!</v>
      </c>
      <c r="AR27" s="24"/>
      <c r="AS27" s="24">
        <v>5</v>
      </c>
      <c r="AT27" s="24">
        <v>10</v>
      </c>
      <c r="AU27" s="24">
        <v>25</v>
      </c>
      <c r="AV27" s="24"/>
      <c r="AW27" s="24"/>
      <c r="AX27" s="24"/>
    </row>
    <row r="28" spans="1:50" s="51" customFormat="1" x14ac:dyDescent="0.3">
      <c r="A28" s="125" t="s">
        <v>390</v>
      </c>
      <c r="B28" s="175"/>
      <c r="C28" s="176"/>
      <c r="D28" s="176"/>
      <c r="E28" s="176"/>
      <c r="F28" s="176"/>
      <c r="G28" s="176"/>
      <c r="H28" s="176">
        <v>57</v>
      </c>
      <c r="I28" s="176"/>
      <c r="J28" s="176"/>
      <c r="K28" s="176"/>
      <c r="L28" s="177"/>
      <c r="M28" s="177"/>
      <c r="N28" s="177"/>
      <c r="O28" s="177"/>
      <c r="P28" s="177"/>
      <c r="Q28" s="181"/>
      <c r="R28" s="182"/>
      <c r="S28" s="182"/>
      <c r="T28" s="177"/>
      <c r="U28" s="40"/>
      <c r="W28" s="10"/>
      <c r="X28" s="26"/>
      <c r="Y28" s="27"/>
      <c r="Z28" s="27"/>
      <c r="AA28" s="27"/>
      <c r="AB28" s="27"/>
      <c r="AC28" s="27"/>
      <c r="AD28" s="27"/>
      <c r="AF28" s="28"/>
      <c r="AG28" s="28"/>
      <c r="AH28" s="28"/>
      <c r="AI28" s="28"/>
      <c r="AJ28" s="28"/>
      <c r="AK28" s="28"/>
      <c r="AL28" s="28"/>
      <c r="AN28" s="117"/>
      <c r="AP28" s="34"/>
      <c r="AQ28" s="29"/>
      <c r="AR28" s="24"/>
      <c r="AS28" s="24"/>
      <c r="AT28" s="24"/>
      <c r="AU28" s="24"/>
      <c r="AV28" s="24"/>
      <c r="AW28" s="24"/>
      <c r="AX28" s="24"/>
    </row>
    <row r="29" spans="1:50" x14ac:dyDescent="0.3">
      <c r="A29" s="125" t="s">
        <v>178</v>
      </c>
      <c r="B29" s="175"/>
      <c r="C29" s="176"/>
      <c r="D29" s="176">
        <v>45</v>
      </c>
      <c r="E29" s="176"/>
      <c r="F29" s="176">
        <v>56</v>
      </c>
      <c r="G29" s="176"/>
      <c r="H29" s="176"/>
      <c r="I29" s="176"/>
      <c r="J29" s="176">
        <v>56</v>
      </c>
      <c r="K29" s="176"/>
      <c r="L29" s="177">
        <v>47.5</v>
      </c>
      <c r="M29" s="177">
        <v>96.1</v>
      </c>
      <c r="N29" s="177"/>
      <c r="O29" s="177"/>
      <c r="P29" s="177"/>
      <c r="Q29" s="181"/>
      <c r="R29" s="182"/>
      <c r="S29" s="182"/>
      <c r="T29" s="177">
        <v>48.1</v>
      </c>
      <c r="U29" s="40"/>
      <c r="W29" s="10">
        <f>IF(SUM(B29:P29)&lt;&gt;0,AVERAGE(B29:P29),0)</f>
        <v>60.120000000000005</v>
      </c>
      <c r="X29" s="26">
        <v>0.05</v>
      </c>
      <c r="Y29" s="27">
        <v>0.16</v>
      </c>
      <c r="Z29" s="27">
        <v>0.24</v>
      </c>
      <c r="AA29" s="27"/>
      <c r="AB29" s="27"/>
      <c r="AC29" s="27"/>
      <c r="AD29" s="27"/>
      <c r="AF29" s="28">
        <f t="shared" si="1"/>
        <v>5</v>
      </c>
      <c r="AG29" s="28">
        <f t="shared" si="1"/>
        <v>16</v>
      </c>
      <c r="AH29" s="28">
        <f t="shared" si="1"/>
        <v>24</v>
      </c>
      <c r="AI29" s="28" t="str">
        <f t="shared" si="1"/>
        <v/>
      </c>
      <c r="AJ29" s="28" t="str">
        <f t="shared" si="1"/>
        <v/>
      </c>
      <c r="AK29" s="28" t="str">
        <f t="shared" si="1"/>
        <v/>
      </c>
      <c r="AL29" s="28" t="str">
        <f t="shared" si="1"/>
        <v/>
      </c>
      <c r="AN29" s="39" t="e">
        <f>IF(W29&lt;&gt;"",(W29*10)/(((AF29*10)*$V$5)+((AG29*10)*$V$12)+((AH29*10)*$V$14)),"")</f>
        <v>#REF!</v>
      </c>
      <c r="AP29" s="34" t="s">
        <v>96</v>
      </c>
      <c r="AQ29" s="29" t="e">
        <f>IF(#REF!&lt;&gt;"",(#REF!*10)/(((AS29*10)*$AS$2)+((AT29*10)*$AS$3)+((AU29*10)*$AS$4)),"")</f>
        <v>#REF!</v>
      </c>
      <c r="AR29" s="24"/>
      <c r="AS29" s="24">
        <v>4</v>
      </c>
      <c r="AT29" s="24">
        <v>12</v>
      </c>
      <c r="AU29" s="24">
        <v>12</v>
      </c>
      <c r="AV29" s="24"/>
      <c r="AW29" s="24"/>
      <c r="AX29" s="24"/>
    </row>
    <row r="30" spans="1:50" x14ac:dyDescent="0.3">
      <c r="A30" s="125" t="s">
        <v>104</v>
      </c>
      <c r="B30" s="175">
        <v>48</v>
      </c>
      <c r="C30" s="176">
        <v>50</v>
      </c>
      <c r="D30" s="176">
        <v>48</v>
      </c>
      <c r="E30" s="176">
        <v>48</v>
      </c>
      <c r="F30" s="176"/>
      <c r="G30" s="176">
        <v>49</v>
      </c>
      <c r="H30" s="176">
        <v>57</v>
      </c>
      <c r="I30" s="176"/>
      <c r="J30" s="176"/>
      <c r="K30" s="176"/>
      <c r="L30" s="177"/>
      <c r="M30" s="177"/>
      <c r="N30" s="177"/>
      <c r="O30" s="177">
        <v>52</v>
      </c>
      <c r="P30" s="177"/>
      <c r="Q30" s="181"/>
      <c r="R30" s="182"/>
      <c r="S30" s="182"/>
      <c r="T30" s="177"/>
      <c r="U30" s="40"/>
      <c r="W30" s="10">
        <f>IF(SUM(B30:P30)&lt;&gt;0,AVERAGE(B30:P30),0)</f>
        <v>50.285714285714285</v>
      </c>
      <c r="X30" s="26"/>
      <c r="Y30" s="27"/>
      <c r="Z30" s="27"/>
      <c r="AA30" s="27"/>
      <c r="AB30" s="27"/>
      <c r="AC30" s="27"/>
      <c r="AD30" s="27"/>
      <c r="AF30" s="28" t="str">
        <f t="shared" si="1"/>
        <v/>
      </c>
      <c r="AG30" s="28" t="str">
        <f t="shared" si="1"/>
        <v/>
      </c>
      <c r="AH30" s="28" t="str">
        <f t="shared" si="1"/>
        <v/>
      </c>
      <c r="AI30" s="28" t="str">
        <f t="shared" si="1"/>
        <v/>
      </c>
      <c r="AJ30" s="28" t="str">
        <f t="shared" si="1"/>
        <v/>
      </c>
      <c r="AK30" s="28" t="str">
        <f t="shared" si="1"/>
        <v/>
      </c>
      <c r="AL30" s="28" t="str">
        <f t="shared" si="1"/>
        <v/>
      </c>
      <c r="AN30" s="39" t="e">
        <f>IF(W30&lt;&gt;"",(W30*10)/(((AF30*10)*$V$5)+((AG30*10)*$V$12)+((AH30*10)*$V$14)),"")</f>
        <v>#VALUE!</v>
      </c>
      <c r="AP30" s="34" t="s">
        <v>105</v>
      </c>
      <c r="AQ30" s="29" t="e">
        <f>IF(#REF!&lt;&gt;"",(#REF!*10)/(((AS30*10)*$AS$2)+((AT30*10)*$AS$3)+((AU30*10)*$AS$4)),"")</f>
        <v>#REF!</v>
      </c>
      <c r="AR30" s="24"/>
      <c r="AS30" s="24"/>
      <c r="AT30" s="24">
        <v>12</v>
      </c>
      <c r="AU30" s="24">
        <v>20</v>
      </c>
      <c r="AV30" s="24"/>
      <c r="AW30" s="24"/>
      <c r="AX30" s="24"/>
    </row>
    <row r="31" spans="1:50" s="51" customFormat="1" x14ac:dyDescent="0.3">
      <c r="A31" s="138" t="s">
        <v>445</v>
      </c>
      <c r="B31" s="185"/>
      <c r="C31" s="186"/>
      <c r="D31" s="186">
        <v>164</v>
      </c>
      <c r="E31" s="186"/>
      <c r="F31" s="186"/>
      <c r="G31" s="186"/>
      <c r="H31" s="186"/>
      <c r="I31" s="186"/>
      <c r="J31" s="186"/>
      <c r="K31" s="186"/>
      <c r="L31" s="187"/>
      <c r="M31" s="187"/>
      <c r="N31" s="187"/>
      <c r="O31" s="187"/>
      <c r="P31" s="187"/>
      <c r="Q31" s="188"/>
      <c r="R31" s="189"/>
      <c r="S31" s="189"/>
      <c r="T31" s="187"/>
      <c r="U31" s="40"/>
      <c r="W31" s="10"/>
      <c r="X31" s="26"/>
      <c r="Y31" s="27"/>
      <c r="Z31" s="27"/>
      <c r="AA31" s="27"/>
      <c r="AB31" s="27"/>
      <c r="AC31" s="27"/>
      <c r="AD31" s="27"/>
      <c r="AF31" s="28"/>
      <c r="AG31" s="28"/>
      <c r="AH31" s="28"/>
      <c r="AI31" s="28"/>
      <c r="AJ31" s="28"/>
      <c r="AK31" s="28"/>
      <c r="AL31" s="28"/>
      <c r="AN31" s="135"/>
      <c r="AP31" s="34"/>
      <c r="AQ31" s="29"/>
      <c r="AR31" s="24"/>
      <c r="AS31" s="24"/>
      <c r="AT31" s="24"/>
      <c r="AU31" s="24"/>
      <c r="AV31" s="24"/>
      <c r="AW31" s="24"/>
      <c r="AX31" s="24"/>
    </row>
    <row r="32" spans="1:50" ht="15" thickBot="1" x14ac:dyDescent="0.35">
      <c r="A32" s="126" t="s">
        <v>253</v>
      </c>
      <c r="B32" s="190"/>
      <c r="C32" s="191"/>
      <c r="D32" s="191">
        <v>108</v>
      </c>
      <c r="E32" s="191"/>
      <c r="F32" s="191"/>
      <c r="G32" s="191"/>
      <c r="H32" s="191"/>
      <c r="I32" s="191"/>
      <c r="J32" s="191"/>
      <c r="K32" s="191"/>
      <c r="L32" s="192"/>
      <c r="M32" s="192"/>
      <c r="N32" s="192"/>
      <c r="O32" s="192"/>
      <c r="P32" s="192"/>
      <c r="Q32" s="193"/>
      <c r="R32" s="194"/>
      <c r="S32" s="194"/>
      <c r="T32" s="192"/>
      <c r="U32" s="40"/>
      <c r="W32" s="10">
        <f>IF(SUM(B32:P32)&lt;&gt;0,AVERAGE(B32:P32),0)</f>
        <v>108</v>
      </c>
      <c r="X32" s="26"/>
      <c r="Y32" s="27"/>
      <c r="Z32" s="27"/>
      <c r="AA32" s="27">
        <v>0.75</v>
      </c>
      <c r="AB32" s="27"/>
      <c r="AC32" s="27"/>
      <c r="AD32" s="27"/>
      <c r="AF32" s="28" t="str">
        <f t="shared" si="1"/>
        <v/>
      </c>
      <c r="AG32" s="28" t="str">
        <f t="shared" si="1"/>
        <v/>
      </c>
      <c r="AH32" s="28" t="str">
        <f t="shared" si="1"/>
        <v/>
      </c>
      <c r="AI32" s="28">
        <f t="shared" si="1"/>
        <v>75</v>
      </c>
      <c r="AJ32" s="28" t="str">
        <f t="shared" si="1"/>
        <v/>
      </c>
      <c r="AK32" s="28" t="str">
        <f t="shared" si="1"/>
        <v/>
      </c>
      <c r="AL32" s="28" t="str">
        <f t="shared" si="1"/>
        <v/>
      </c>
      <c r="AN32" s="39" t="e">
        <f>IF(W32&lt;&gt;"",(W32*10)/(((AF32*10)*$V$5)+((AG32*10)*$V$12)+((AH32*10)*$V$14)),"")</f>
        <v>#VALUE!</v>
      </c>
      <c r="AP32" s="31" t="s">
        <v>106</v>
      </c>
      <c r="AQ32" s="32" t="e">
        <f>IF(#REF!&lt;&gt;"",(#REF!*10)/(((AS32*10)*$AS$2)+((AT32*10)*$AS$3)+((AU32*10)*$AS$4)),"")</f>
        <v>#REF!</v>
      </c>
      <c r="AR32" s="24"/>
      <c r="AS32" s="24">
        <v>6</v>
      </c>
      <c r="AT32" s="24">
        <v>17</v>
      </c>
      <c r="AU32" s="24">
        <v>26</v>
      </c>
      <c r="AV32" s="24"/>
      <c r="AW32" s="24"/>
      <c r="AX32" s="24"/>
    </row>
    <row r="33" spans="1:50" x14ac:dyDescent="0.3">
      <c r="A33" s="40"/>
      <c r="F33" s="40"/>
      <c r="Q33" s="40"/>
      <c r="R33" s="40"/>
      <c r="S33" s="40"/>
      <c r="T33" s="40"/>
      <c r="U33" s="40"/>
      <c r="AP33" s="34" t="s">
        <v>102</v>
      </c>
      <c r="AQ33" s="29" t="e">
        <f>IF(#REF!&lt;&gt;"",(#REF!*10)/(((AS33*10)*$AS$2)+((AT33*10)*$AS$3)+((AU33*10)*$AS$4)),"")</f>
        <v>#REF!</v>
      </c>
      <c r="AR33" s="24"/>
      <c r="AS33" s="24">
        <v>8</v>
      </c>
      <c r="AT33" s="24">
        <v>24</v>
      </c>
      <c r="AU33" s="24">
        <v>24</v>
      </c>
      <c r="AV33" s="24"/>
      <c r="AW33" s="24"/>
      <c r="AX33" s="24"/>
    </row>
    <row r="34" spans="1:50" x14ac:dyDescent="0.3">
      <c r="A34" s="40"/>
      <c r="F34" s="40"/>
      <c r="Q34" s="40"/>
      <c r="R34" s="40"/>
      <c r="S34" s="40"/>
      <c r="T34" s="40"/>
      <c r="U34" s="40"/>
      <c r="AP34" s="31" t="s">
        <v>100</v>
      </c>
      <c r="AQ34" s="32" t="e">
        <f>IF(#REF!&lt;&gt;"",(#REF!*10)/(((AS34*10)*$AS$2)+((AT34*10)*$AS$3)+((AU34*10)*$AS$4)),"")</f>
        <v>#REF!</v>
      </c>
      <c r="AR34" s="24"/>
      <c r="AS34" s="24">
        <v>6</v>
      </c>
      <c r="AT34" s="24">
        <v>20</v>
      </c>
      <c r="AU34" s="24">
        <v>30</v>
      </c>
      <c r="AV34" s="24"/>
      <c r="AW34" s="24"/>
      <c r="AX34" s="24"/>
    </row>
    <row r="35" spans="1:50" x14ac:dyDescent="0.3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AP35" s="34" t="s">
        <v>107</v>
      </c>
      <c r="AQ35" s="29" t="e">
        <f>IF(#REF!&lt;&gt;"",(#REF!*10)/(((AS35*10)*$AS$2)+((AT35*10)*$AS$3)+((AU35*10)*$AS$4)),"")</f>
        <v>#REF!</v>
      </c>
      <c r="AR35" s="24"/>
      <c r="AS35" s="24">
        <v>5</v>
      </c>
      <c r="AT35" s="24">
        <v>16</v>
      </c>
      <c r="AU35" s="24">
        <v>24</v>
      </c>
      <c r="AV35" s="24"/>
      <c r="AW35" s="24"/>
      <c r="AX35" s="24"/>
    </row>
    <row r="36" spans="1:50" x14ac:dyDescent="0.3">
      <c r="A36" s="40"/>
      <c r="F36" s="40"/>
      <c r="AP36" s="31" t="s">
        <v>108</v>
      </c>
      <c r="AQ36" s="32" t="e">
        <f>IF(#REF!&lt;&gt;"",(#REF!*10)/(((AS36*10)*$AS$2)+((AT36*10)*$AS$3)+((AU36*10)*$AS$4)),"")</f>
        <v>#REF!</v>
      </c>
      <c r="AR36" s="24"/>
      <c r="AS36" s="24">
        <v>4</v>
      </c>
      <c r="AT36" s="24">
        <v>12</v>
      </c>
      <c r="AU36" s="24">
        <v>10</v>
      </c>
      <c r="AV36" s="24"/>
      <c r="AW36" s="24"/>
      <c r="AX36" s="24"/>
    </row>
    <row r="37" spans="1:50" ht="20.399999999999999" x14ac:dyDescent="0.3">
      <c r="A37" s="40"/>
      <c r="F37" s="40"/>
      <c r="AP37" s="34" t="s">
        <v>109</v>
      </c>
      <c r="AQ37" s="29" t="e">
        <f>IF(#REF!&lt;&gt;"",(#REF!*10)/(((AS37*10)*$AS$2)+((AT37*10)*$AS$3)+((AU37*10)*$AS$4)),"")</f>
        <v>#REF!</v>
      </c>
      <c r="AR37" s="24"/>
      <c r="AS37" s="24">
        <v>5</v>
      </c>
      <c r="AT37" s="24">
        <v>16</v>
      </c>
      <c r="AU37" s="24">
        <v>24</v>
      </c>
      <c r="AV37" s="24"/>
      <c r="AW37" s="24"/>
      <c r="AX37" s="24"/>
    </row>
    <row r="38" spans="1:50" x14ac:dyDescent="0.3">
      <c r="AP38" s="31" t="s">
        <v>110</v>
      </c>
      <c r="AQ38" s="32" t="e">
        <f>IF(#REF!&lt;&gt;"",(#REF!*10)/(((AS38*10)*$AS$2)+((AT38*10)*$AS$3)+((AU38*10)*$AS$4)),"")</f>
        <v>#REF!</v>
      </c>
      <c r="AR38" s="24"/>
      <c r="AS38" s="24">
        <v>4</v>
      </c>
      <c r="AT38" s="24">
        <v>12</v>
      </c>
      <c r="AU38" s="24">
        <v>32</v>
      </c>
      <c r="AV38" s="24"/>
      <c r="AW38" s="24"/>
      <c r="AX38" s="24"/>
    </row>
    <row r="39" spans="1:50" x14ac:dyDescent="0.3">
      <c r="AP39" s="34" t="s">
        <v>111</v>
      </c>
      <c r="AQ39" s="29" t="e">
        <f>IF(#REF!&lt;&gt;"",(#REF!*10)/(((AS39*10)*$AS$2)+((AT39*10)*$AS$3)+((AU39*10)*$AS$4)),"")</f>
        <v>#REF!</v>
      </c>
      <c r="AR39" s="24"/>
      <c r="AS39" s="24">
        <v>5</v>
      </c>
      <c r="AT39" s="24">
        <v>16</v>
      </c>
      <c r="AU39" s="24">
        <v>24</v>
      </c>
      <c r="AV39" s="24">
        <v>4</v>
      </c>
      <c r="AW39" s="24"/>
      <c r="AX39" s="24">
        <v>3</v>
      </c>
    </row>
    <row r="40" spans="1:50" x14ac:dyDescent="0.3">
      <c r="AP40" s="31" t="s">
        <v>112</v>
      </c>
      <c r="AQ40" s="32" t="e">
        <f>IF(#REF!&lt;&gt;"",(#REF!*10)/(((AS40*10)*$AS$2)+((AT40*10)*$AS$3)+((AU40*10)*$AS$4)),"")</f>
        <v>#REF!</v>
      </c>
      <c r="AR40" s="24"/>
      <c r="AS40" s="24">
        <v>3</v>
      </c>
      <c r="AT40" s="24">
        <v>12</v>
      </c>
      <c r="AU40" s="24">
        <v>18</v>
      </c>
      <c r="AV40" s="24"/>
      <c r="AW40" s="24"/>
      <c r="AX40" s="24"/>
    </row>
    <row r="41" spans="1:50" x14ac:dyDescent="0.3">
      <c r="AP41" s="34" t="s">
        <v>113</v>
      </c>
      <c r="AQ41" s="29" t="e">
        <f>IF(#REF!&lt;&gt;"",(#REF!*10)/(((AS41*10)*$AS$2)+((AT41*10)*$AS$3)+((AU41*10)*$AS$4)),"")</f>
        <v>#REF!</v>
      </c>
      <c r="AR41" s="24"/>
      <c r="AS41" s="24">
        <v>5</v>
      </c>
      <c r="AT41" s="24">
        <v>10</v>
      </c>
      <c r="AU41" s="24">
        <v>25</v>
      </c>
      <c r="AV41" s="24"/>
      <c r="AW41" s="24">
        <v>15</v>
      </c>
      <c r="AX41" s="24">
        <v>15</v>
      </c>
    </row>
    <row r="42" spans="1:50" ht="15" thickBot="1" x14ac:dyDescent="0.35">
      <c r="AP42" s="35" t="s">
        <v>114</v>
      </c>
      <c r="AQ42" s="36" t="e">
        <f>IF(#REF!&lt;&gt;"",(#REF!*10)/(((AS42*10)*$AS$2)+((AT42*10)*$AS$3)+((AU42*10)*$AS$4)),"")</f>
        <v>#REF!</v>
      </c>
      <c r="AR42" s="24"/>
      <c r="AS42" s="24">
        <v>5</v>
      </c>
      <c r="AT42" s="24">
        <v>16</v>
      </c>
      <c r="AU42" s="24">
        <v>24</v>
      </c>
      <c r="AV42" s="24"/>
      <c r="AW42" s="24"/>
      <c r="AX42" s="24"/>
    </row>
  </sheetData>
  <mergeCells count="22">
    <mergeCell ref="A2:A4"/>
    <mergeCell ref="B2:B3"/>
    <mergeCell ref="F2:F3"/>
    <mergeCell ref="G2:G3"/>
    <mergeCell ref="I2:I3"/>
    <mergeCell ref="C2:C3"/>
    <mergeCell ref="O1:P1"/>
    <mergeCell ref="V5:V6"/>
    <mergeCell ref="N2:N3"/>
    <mergeCell ref="O2:O3"/>
    <mergeCell ref="P2:P3"/>
    <mergeCell ref="S2:S3"/>
    <mergeCell ref="X2:AD3"/>
    <mergeCell ref="AF2:AL3"/>
    <mergeCell ref="D2:D3"/>
    <mergeCell ref="H2:H3"/>
    <mergeCell ref="J2:J3"/>
    <mergeCell ref="K2:K3"/>
    <mergeCell ref="L2:L3"/>
    <mergeCell ref="E2:E3"/>
    <mergeCell ref="T2:T3"/>
    <mergeCell ref="M2:M3"/>
  </mergeCells>
  <printOptions horizontalCentered="1"/>
  <pageMargins left="0.31496062992125984" right="0.31496062992125984" top="0.51181102362204722" bottom="0.51181102362204722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4"/>
  <sheetViews>
    <sheetView tabSelected="1" topLeftCell="A25" zoomScaleNormal="100" workbookViewId="0">
      <selection activeCell="J7" sqref="J7"/>
    </sheetView>
  </sheetViews>
  <sheetFormatPr defaultColWidth="9.109375" defaultRowHeight="13.8" x14ac:dyDescent="0.3"/>
  <cols>
    <col min="1" max="1" width="31.88671875" style="37" customWidth="1"/>
    <col min="2" max="2" width="13.6640625" style="46" customWidth="1"/>
    <col min="3" max="3" width="13.109375" style="46" customWidth="1"/>
    <col min="4" max="4" width="12.33203125" style="46" customWidth="1"/>
    <col min="5" max="5" width="16.5546875" style="46" customWidth="1"/>
    <col min="6" max="16384" width="9.109375" style="37"/>
  </cols>
  <sheetData>
    <row r="1" spans="1:5" ht="13.5" customHeight="1" x14ac:dyDescent="0.3">
      <c r="A1" s="77" t="s">
        <v>156</v>
      </c>
      <c r="C1" s="49"/>
      <c r="D1" s="571" t="s">
        <v>444</v>
      </c>
      <c r="E1" s="571"/>
    </row>
    <row r="2" spans="1:5" ht="51.75" customHeight="1" x14ac:dyDescent="0.3">
      <c r="A2" s="76" t="s">
        <v>115</v>
      </c>
      <c r="B2" s="267" t="s">
        <v>116</v>
      </c>
      <c r="C2" s="267" t="s">
        <v>132</v>
      </c>
      <c r="D2" s="267" t="s">
        <v>134</v>
      </c>
      <c r="E2" s="267" t="s">
        <v>154</v>
      </c>
    </row>
    <row r="3" spans="1:5" ht="20.100000000000001" customHeight="1" x14ac:dyDescent="0.3">
      <c r="A3" s="54" t="s">
        <v>117</v>
      </c>
      <c r="B3" s="268">
        <v>172.8</v>
      </c>
      <c r="C3" s="269" t="s">
        <v>313</v>
      </c>
      <c r="D3" s="270">
        <v>240</v>
      </c>
      <c r="E3" s="270"/>
    </row>
    <row r="4" spans="1:5" ht="20.100000000000001" customHeight="1" x14ac:dyDescent="0.3">
      <c r="A4" s="55" t="s">
        <v>256</v>
      </c>
      <c r="B4" s="271"/>
      <c r="C4" s="271" t="s">
        <v>314</v>
      </c>
      <c r="D4" s="272"/>
      <c r="E4" s="272">
        <v>330</v>
      </c>
    </row>
    <row r="5" spans="1:5" ht="20.100000000000001" customHeight="1" x14ac:dyDescent="0.3">
      <c r="A5" s="56" t="s">
        <v>118</v>
      </c>
      <c r="B5" s="273">
        <v>388.8</v>
      </c>
      <c r="C5" s="271" t="s">
        <v>315</v>
      </c>
      <c r="D5" s="272"/>
      <c r="E5" s="272" t="s">
        <v>183</v>
      </c>
    </row>
    <row r="6" spans="1:5" ht="20.100000000000001" customHeight="1" x14ac:dyDescent="0.3">
      <c r="A6" s="56" t="s">
        <v>119</v>
      </c>
      <c r="B6" s="273">
        <v>123</v>
      </c>
      <c r="C6" s="271">
        <v>150</v>
      </c>
      <c r="D6" s="272"/>
      <c r="E6" s="272">
        <v>130</v>
      </c>
    </row>
    <row r="7" spans="1:5" ht="20.100000000000001" customHeight="1" x14ac:dyDescent="0.3">
      <c r="A7" s="56" t="s">
        <v>120</v>
      </c>
      <c r="B7" s="273">
        <v>147.6</v>
      </c>
      <c r="C7" s="271">
        <v>170</v>
      </c>
      <c r="D7" s="272"/>
      <c r="E7" s="272">
        <v>150</v>
      </c>
    </row>
    <row r="8" spans="1:5" ht="20.100000000000001" customHeight="1" x14ac:dyDescent="0.3">
      <c r="A8" s="56" t="s">
        <v>121</v>
      </c>
      <c r="B8" s="273"/>
      <c r="C8" s="271" t="s">
        <v>311</v>
      </c>
      <c r="D8" s="272">
        <v>140</v>
      </c>
      <c r="E8" s="272" t="s">
        <v>254</v>
      </c>
    </row>
    <row r="9" spans="1:5" ht="20.100000000000001" customHeight="1" x14ac:dyDescent="0.3">
      <c r="A9" s="56" t="s">
        <v>291</v>
      </c>
      <c r="B9" s="273"/>
      <c r="C9" s="271" t="s">
        <v>312</v>
      </c>
      <c r="D9" s="272"/>
      <c r="E9" s="272"/>
    </row>
    <row r="10" spans="1:5" ht="24.75" customHeight="1" x14ac:dyDescent="0.3">
      <c r="A10" s="82" t="s">
        <v>257</v>
      </c>
      <c r="B10" s="273"/>
      <c r="C10" s="274" t="s">
        <v>261</v>
      </c>
      <c r="D10" s="272"/>
      <c r="E10" s="272"/>
    </row>
    <row r="11" spans="1:5" ht="20.100000000000001" customHeight="1" x14ac:dyDescent="0.3">
      <c r="A11" s="55" t="s">
        <v>143</v>
      </c>
      <c r="B11" s="271"/>
      <c r="C11" s="271"/>
      <c r="D11" s="272">
        <v>180</v>
      </c>
      <c r="E11" s="272" t="s">
        <v>254</v>
      </c>
    </row>
    <row r="12" spans="1:5" ht="20.100000000000001" customHeight="1" x14ac:dyDescent="0.3">
      <c r="A12" s="56" t="s">
        <v>258</v>
      </c>
      <c r="B12" s="273"/>
      <c r="C12" s="271" t="s">
        <v>310</v>
      </c>
      <c r="D12" s="272"/>
      <c r="E12" s="272" t="s">
        <v>255</v>
      </c>
    </row>
    <row r="13" spans="1:5" ht="20.100000000000001" customHeight="1" x14ac:dyDescent="0.3">
      <c r="A13" s="55" t="s">
        <v>148</v>
      </c>
      <c r="B13" s="271"/>
      <c r="C13" s="271"/>
      <c r="D13" s="272" t="s">
        <v>275</v>
      </c>
      <c r="E13" s="272" t="s">
        <v>184</v>
      </c>
    </row>
    <row r="14" spans="1:5" ht="20.100000000000001" customHeight="1" x14ac:dyDescent="0.3">
      <c r="A14" s="56" t="s">
        <v>122</v>
      </c>
      <c r="B14" s="273">
        <v>172.8</v>
      </c>
      <c r="C14" s="271"/>
      <c r="D14" s="272"/>
      <c r="E14" s="272"/>
    </row>
    <row r="15" spans="1:5" ht="20.100000000000001" customHeight="1" x14ac:dyDescent="0.3">
      <c r="A15" s="55" t="s">
        <v>259</v>
      </c>
      <c r="B15" s="271"/>
      <c r="C15" s="271" t="s">
        <v>260</v>
      </c>
      <c r="D15" s="272"/>
      <c r="E15" s="272"/>
    </row>
    <row r="16" spans="1:5" ht="20.100000000000001" customHeight="1" x14ac:dyDescent="0.3">
      <c r="A16" s="55" t="s">
        <v>147</v>
      </c>
      <c r="B16" s="271"/>
      <c r="C16" s="271"/>
      <c r="D16" s="272"/>
      <c r="E16" s="272" t="s">
        <v>191</v>
      </c>
    </row>
    <row r="17" spans="1:5" ht="20.100000000000001" customHeight="1" x14ac:dyDescent="0.3">
      <c r="A17" s="56" t="s">
        <v>265</v>
      </c>
      <c r="B17" s="273"/>
      <c r="C17" s="271">
        <v>184.5</v>
      </c>
      <c r="D17" s="272">
        <v>150</v>
      </c>
      <c r="E17" s="272"/>
    </row>
    <row r="18" spans="1:5" ht="20.100000000000001" customHeight="1" x14ac:dyDescent="0.3">
      <c r="A18" s="56" t="s">
        <v>123</v>
      </c>
      <c r="B18" s="273"/>
      <c r="C18" s="271"/>
      <c r="D18" s="272"/>
      <c r="E18" s="272" t="s">
        <v>190</v>
      </c>
    </row>
    <row r="19" spans="1:5" ht="20.100000000000001" customHeight="1" x14ac:dyDescent="0.3">
      <c r="A19" s="56" t="s">
        <v>292</v>
      </c>
      <c r="B19" s="273"/>
      <c r="C19" s="271">
        <v>207</v>
      </c>
      <c r="D19" s="272"/>
      <c r="E19" s="272"/>
    </row>
    <row r="20" spans="1:5" ht="20.100000000000001" customHeight="1" x14ac:dyDescent="0.3">
      <c r="A20" s="56" t="s">
        <v>124</v>
      </c>
      <c r="B20" s="273" t="s">
        <v>227</v>
      </c>
      <c r="C20" s="271"/>
      <c r="D20" s="272">
        <v>120</v>
      </c>
      <c r="E20" s="272"/>
    </row>
    <row r="21" spans="1:5" ht="20.100000000000001" customHeight="1" x14ac:dyDescent="0.3">
      <c r="A21" s="56" t="s">
        <v>267</v>
      </c>
      <c r="B21" s="273"/>
      <c r="C21" s="271" t="s">
        <v>266</v>
      </c>
      <c r="D21" s="272">
        <v>200</v>
      </c>
      <c r="E21" s="272"/>
    </row>
    <row r="22" spans="1:5" ht="20.100000000000001" customHeight="1" x14ac:dyDescent="0.3">
      <c r="A22" s="56" t="s">
        <v>125</v>
      </c>
      <c r="B22" s="273">
        <v>97.2</v>
      </c>
      <c r="C22" s="271"/>
      <c r="D22" s="272"/>
      <c r="E22" s="272"/>
    </row>
    <row r="23" spans="1:5" ht="20.100000000000001" customHeight="1" x14ac:dyDescent="0.3">
      <c r="A23" s="56" t="s">
        <v>126</v>
      </c>
      <c r="B23" s="273">
        <v>97.2</v>
      </c>
      <c r="C23" s="271"/>
      <c r="D23" s="272"/>
      <c r="E23" s="272"/>
    </row>
    <row r="24" spans="1:5" ht="20.100000000000001" customHeight="1" x14ac:dyDescent="0.3">
      <c r="A24" s="56" t="s">
        <v>127</v>
      </c>
      <c r="B24" s="273">
        <v>172.8</v>
      </c>
      <c r="C24" s="271">
        <v>261</v>
      </c>
      <c r="D24" s="272"/>
      <c r="E24" s="272" t="s">
        <v>189</v>
      </c>
    </row>
    <row r="25" spans="1:5" ht="20.100000000000001" customHeight="1" x14ac:dyDescent="0.3">
      <c r="A25" s="56" t="s">
        <v>128</v>
      </c>
      <c r="B25" s="273">
        <v>129.6</v>
      </c>
      <c r="C25" s="271">
        <v>155.69999999999999</v>
      </c>
      <c r="D25" s="272">
        <v>130</v>
      </c>
      <c r="E25" s="272" t="s">
        <v>185</v>
      </c>
    </row>
    <row r="26" spans="1:5" ht="20.100000000000001" customHeight="1" x14ac:dyDescent="0.3">
      <c r="A26" s="55" t="s">
        <v>144</v>
      </c>
      <c r="B26" s="271">
        <v>129.6</v>
      </c>
      <c r="C26" s="271"/>
      <c r="D26" s="272"/>
      <c r="E26" s="272"/>
    </row>
    <row r="27" spans="1:5" ht="20.100000000000001" customHeight="1" x14ac:dyDescent="0.3">
      <c r="A27" s="55" t="s">
        <v>145</v>
      </c>
      <c r="B27" s="271">
        <v>108</v>
      </c>
      <c r="C27" s="271">
        <v>100</v>
      </c>
      <c r="D27" s="272"/>
      <c r="E27" s="272"/>
    </row>
    <row r="28" spans="1:5" ht="20.100000000000001" customHeight="1" x14ac:dyDescent="0.3">
      <c r="A28" s="55" t="s">
        <v>146</v>
      </c>
      <c r="B28" s="271">
        <v>135</v>
      </c>
      <c r="C28" s="271"/>
      <c r="D28" s="272"/>
      <c r="E28" s="272"/>
    </row>
    <row r="29" spans="1:5" ht="20.100000000000001" customHeight="1" x14ac:dyDescent="0.3">
      <c r="A29" s="55" t="s">
        <v>129</v>
      </c>
      <c r="B29" s="271">
        <v>147.6</v>
      </c>
      <c r="C29" s="271"/>
      <c r="D29" s="272"/>
      <c r="E29" s="272"/>
    </row>
    <row r="30" spans="1:5" ht="20.100000000000001" customHeight="1" x14ac:dyDescent="0.3">
      <c r="A30" s="55" t="s">
        <v>133</v>
      </c>
      <c r="B30" s="271"/>
      <c r="C30" s="271"/>
      <c r="D30" s="272"/>
      <c r="E30" s="272" t="s">
        <v>186</v>
      </c>
    </row>
    <row r="31" spans="1:5" ht="20.100000000000001" customHeight="1" x14ac:dyDescent="0.3">
      <c r="A31" s="55" t="s">
        <v>136</v>
      </c>
      <c r="B31" s="271"/>
      <c r="C31" s="271"/>
      <c r="D31" s="272"/>
      <c r="E31" s="272" t="s">
        <v>187</v>
      </c>
    </row>
    <row r="32" spans="1:5" ht="20.100000000000001" customHeight="1" x14ac:dyDescent="0.3">
      <c r="A32" s="55" t="s">
        <v>264</v>
      </c>
      <c r="B32" s="271"/>
      <c r="C32" s="271" t="s">
        <v>306</v>
      </c>
      <c r="D32" s="272"/>
      <c r="E32" s="272"/>
    </row>
    <row r="33" spans="1:5" ht="15.75" customHeight="1" x14ac:dyDescent="0.3">
      <c r="A33" s="55" t="s">
        <v>135</v>
      </c>
      <c r="B33" s="271"/>
      <c r="C33" s="271"/>
      <c r="D33" s="272"/>
      <c r="E33" s="272" t="s">
        <v>188</v>
      </c>
    </row>
    <row r="34" spans="1:5" ht="20.100000000000001" customHeight="1" x14ac:dyDescent="0.3">
      <c r="A34" s="55" t="s">
        <v>293</v>
      </c>
      <c r="B34" s="271"/>
      <c r="C34" s="271" t="s">
        <v>307</v>
      </c>
      <c r="D34" s="272"/>
      <c r="E34" s="272"/>
    </row>
    <row r="35" spans="1:5" ht="20.100000000000001" customHeight="1" x14ac:dyDescent="0.3">
      <c r="A35" s="55" t="s">
        <v>294</v>
      </c>
      <c r="B35" s="271"/>
      <c r="C35" s="271" t="s">
        <v>308</v>
      </c>
      <c r="D35" s="272"/>
      <c r="E35" s="272"/>
    </row>
    <row r="36" spans="1:5" ht="20.100000000000001" customHeight="1" x14ac:dyDescent="0.3">
      <c r="A36" s="81" t="s">
        <v>295</v>
      </c>
      <c r="B36" s="271"/>
      <c r="C36" s="271"/>
      <c r="D36" s="272" t="s">
        <v>274</v>
      </c>
      <c r="E36" s="272"/>
    </row>
    <row r="37" spans="1:5" ht="20.100000000000001" customHeight="1" x14ac:dyDescent="0.3">
      <c r="A37" s="55" t="s">
        <v>296</v>
      </c>
      <c r="B37" s="271"/>
      <c r="C37" s="271" t="s">
        <v>309</v>
      </c>
      <c r="D37" s="272">
        <v>300</v>
      </c>
      <c r="E37" s="272"/>
    </row>
    <row r="38" spans="1:5" ht="15.75" customHeight="1" thickBot="1" x14ac:dyDescent="0.35">
      <c r="A38" s="57" t="s">
        <v>262</v>
      </c>
      <c r="B38" s="275"/>
      <c r="C38" s="271" t="s">
        <v>263</v>
      </c>
      <c r="D38" s="272"/>
      <c r="E38" s="272"/>
    </row>
    <row r="39" spans="1:5" x14ac:dyDescent="0.3">
      <c r="B39" s="37"/>
      <c r="C39" s="37"/>
      <c r="D39" s="37"/>
      <c r="E39" s="37"/>
    </row>
    <row r="40" spans="1:5" x14ac:dyDescent="0.3">
      <c r="B40" s="37"/>
      <c r="C40" s="37"/>
      <c r="D40" s="37"/>
      <c r="E40" s="37"/>
    </row>
    <row r="41" spans="1:5" x14ac:dyDescent="0.3">
      <c r="A41" s="46"/>
    </row>
    <row r="42" spans="1:5" x14ac:dyDescent="0.3">
      <c r="A42" s="46"/>
    </row>
    <row r="43" spans="1:5" x14ac:dyDescent="0.3">
      <c r="A43" s="46"/>
    </row>
    <row r="44" spans="1:5" x14ac:dyDescent="0.3">
      <c r="A44" s="46"/>
    </row>
  </sheetData>
  <mergeCells count="1">
    <mergeCell ref="D1:E1"/>
  </mergeCells>
  <printOptions horizontalCentered="1"/>
  <pageMargins left="0.39370078740157483" right="0.35433070866141736" top="0.74803149606299213" bottom="0.3937007874015748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MLEKO I ŻYWIEC</vt:lpstr>
      <vt:lpstr>PASZE</vt:lpstr>
      <vt:lpstr>ŚRODKI OCHRONY</vt:lpstr>
      <vt:lpstr>NAWOZY</vt:lpstr>
      <vt:lpstr>USŁUGI</vt:lpstr>
      <vt:lpstr>NAWOZY!OLE_LINK1</vt:lpstr>
      <vt:lpstr>NAWOZY!Print_Area</vt:lpstr>
      <vt:lpstr>PASZE!Print_Area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Renata Gazda</cp:lastModifiedBy>
  <cp:lastPrinted>2021-02-11T09:05:13Z</cp:lastPrinted>
  <dcterms:created xsi:type="dcterms:W3CDTF">2015-11-17T07:11:43Z</dcterms:created>
  <dcterms:modified xsi:type="dcterms:W3CDTF">2021-02-15T06:28:25Z</dcterms:modified>
</cp:coreProperties>
</file>